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litical Financing\Electoral Events\2018-09-24 General Election\"/>
    </mc:Choice>
  </mc:AlternateContent>
  <xr:revisionPtr revIDLastSave="0" documentId="13_ncr:1_{C5E25C88-BB86-466E-8E7F-4C90DBA98C0B}" xr6:coauthVersionLast="36" xr6:coauthVersionMax="36" xr10:uidLastSave="{00000000-0000-0000-0000-000000000000}"/>
  <bookViews>
    <workbookView xWindow="390" yWindow="525" windowWidth="19320" windowHeight="11430" tabRatio="423" xr2:uid="{00000000-000D-0000-FFFF-FFFF00000000}"/>
  </bookViews>
  <sheets>
    <sheet name="Summary-Sommaire" sheetId="52" r:id="rId1"/>
    <sheet name="LIB" sheetId="7" r:id="rId2"/>
    <sheet name="PC" sheetId="60" r:id="rId3"/>
    <sheet name="NDP" sheetId="61" r:id="rId4"/>
    <sheet name="PVNBGP" sheetId="62" r:id="rId5"/>
    <sheet name="PANB" sheetId="63" r:id="rId6"/>
    <sheet name="KISS" sheetId="64" r:id="rId7"/>
    <sheet name="IND" sheetId="65" r:id="rId8"/>
    <sheet name="Third Parties" sheetId="67" r:id="rId9"/>
  </sheets>
  <definedNames>
    <definedName name="ConventionDate" localSheetId="7">IND!$C$9:$C$57</definedName>
    <definedName name="ConventionDate" localSheetId="6">KISS!$D$9:$D$57</definedName>
    <definedName name="ConventionDate" localSheetId="3">NDP!$D$9:$D$40</definedName>
    <definedName name="ConventionDate" localSheetId="5">PANB!$D$9:$D$39</definedName>
    <definedName name="ConventionDate" localSheetId="2">PC!$D$9:$D$68</definedName>
    <definedName name="ConventionDate" localSheetId="4">PVNBGP!$D$9:$D$32</definedName>
    <definedName name="ConventionDate" localSheetId="8">'Third Parties'!#REF!</definedName>
    <definedName name="ConventionDate">LIB!$D$9:$D$64</definedName>
    <definedName name="DateFiled" localSheetId="7">IND!$G$6:$G$68</definedName>
    <definedName name="DateFiled" localSheetId="6">KISS!$H$6:$H$68</definedName>
    <definedName name="DateFiled" localSheetId="3">NDP!$H$6:$H$91</definedName>
    <definedName name="DateFiled" localSheetId="5">PANB!$H$6:$H$71</definedName>
    <definedName name="DateFiled" localSheetId="2">PC!$H$6:$H$119</definedName>
    <definedName name="DateFiled" localSheetId="4">PVNBGP!$H$6:$H$81</definedName>
    <definedName name="DateFiled" localSheetId="8">'Third Parties'!$E$6:$E$78</definedName>
    <definedName name="DateFiled">LIB!$H$6:$H$115</definedName>
    <definedName name="DueDate" localSheetId="7">IND!$F$6:$F$68</definedName>
    <definedName name="DueDate" localSheetId="6">KISS!$G$6:$G$68</definedName>
    <definedName name="DueDate" localSheetId="3">NDP!$G$6:$G$91</definedName>
    <definedName name="DueDate" localSheetId="5">PANB!$G$6:$G$71</definedName>
    <definedName name="DueDate" localSheetId="2">PC!$G$6:$G$119</definedName>
    <definedName name="DueDate" localSheetId="4">PVNBGP!$G$6:$G$81</definedName>
    <definedName name="DueDate" localSheetId="8">'Third Parties'!$D$6:$D$78</definedName>
    <definedName name="DueDate">LIB!$G$6:$G$115</definedName>
    <definedName name="DueDateEFRC">'Summary-Sommaire'!$B$71</definedName>
    <definedName name="DueDateEFRP">'Summary-Sommaire'!$B$73</definedName>
    <definedName name="DueDateRTP">'Summary-Sommaire'!$B$72</definedName>
    <definedName name="DueDuringElectionPeriod" localSheetId="7">IND!$E$9:$E$57</definedName>
    <definedName name="DueDuringElectionPeriod" localSheetId="6">KISS!$F$9:$F$57</definedName>
    <definedName name="DueDuringElectionPeriod" localSheetId="3">NDP!$F$9:$F$40</definedName>
    <definedName name="DueDuringElectionPeriod" localSheetId="5">PANB!$F$9:$F$39</definedName>
    <definedName name="DueDuringElectionPeriod" localSheetId="2">PC!$F$9:$F$68</definedName>
    <definedName name="DueDuringElectionPeriod" localSheetId="4">PVNBGP!$F$9:$F$32</definedName>
    <definedName name="DueDuringElectionPeriod" localSheetId="8">'Third Parties'!$C$9:$C$57</definedName>
    <definedName name="DueDuringElectionPeriod">LIB!$F$9:$F$64</definedName>
    <definedName name="ElectionDay">'Summary-Sommaire'!$B$69</definedName>
    <definedName name="PreliminaryDueDate" localSheetId="7">IND!$D$9:$D$57</definedName>
    <definedName name="PreliminaryDueDate" localSheetId="6">KISS!$E$9:$E$57</definedName>
    <definedName name="PreliminaryDueDate" localSheetId="3">NDP!$E$9:$E$40</definedName>
    <definedName name="PreliminaryDueDate" localSheetId="5">PANB!$E$9:$E$39</definedName>
    <definedName name="PreliminaryDueDate" localSheetId="2">PC!$E$9:$E$68</definedName>
    <definedName name="PreliminaryDueDate" localSheetId="4">PVNBGP!$E$9:$E$32</definedName>
    <definedName name="PreliminaryDueDate" localSheetId="8">'Third Parties'!$B$9:$B$57</definedName>
    <definedName name="PreliminaryDueDate">LIB!$E$9:$E$64</definedName>
    <definedName name="_xlnm.Print_Area" localSheetId="7">IND!$A$1:$I$71</definedName>
    <definedName name="_xlnm.Print_Area" localSheetId="6">KISS!$A$1:$J$71</definedName>
    <definedName name="_xlnm.Print_Area" localSheetId="1">LIB!$A$1:$J$119</definedName>
    <definedName name="_xlnm.Print_Area" localSheetId="3">NDP!$A$1:$J$94</definedName>
    <definedName name="_xlnm.Print_Area" localSheetId="5">PANB!$A$1:$J$74</definedName>
    <definedName name="_xlnm.Print_Area" localSheetId="2">PC!$A$1:$J$123</definedName>
    <definedName name="_xlnm.Print_Area" localSheetId="4">PVNBGP!$A$1:$J$84</definedName>
    <definedName name="_xlnm.Print_Area" localSheetId="0">'Summary-Sommaire'!$A$1:$J$74</definedName>
    <definedName name="_xlnm.Print_Area" localSheetId="8">'Third Parties'!$A$1:$G$81</definedName>
    <definedName name="_xlnm.Print_Titles" localSheetId="7">IND!$1:$5</definedName>
    <definedName name="_xlnm.Print_Titles" localSheetId="6">KISS!$1:$5</definedName>
    <definedName name="_xlnm.Print_Titles" localSheetId="1">LIB!$1:$5</definedName>
    <definedName name="_xlnm.Print_Titles" localSheetId="3">NDP!$1:$5</definedName>
    <definedName name="_xlnm.Print_Titles" localSheetId="5">PANB!$1:$5</definedName>
    <definedName name="_xlnm.Print_Titles" localSheetId="2">PC!$1:$5</definedName>
    <definedName name="_xlnm.Print_Titles" localSheetId="4">PVNBGP!$1:$5</definedName>
    <definedName name="_xlnm.Print_Titles" localSheetId="0">'Summary-Sommaire'!$1:$2</definedName>
    <definedName name="_xlnm.Print_Titles" localSheetId="8">'Third Parties'!$1:$5</definedName>
    <definedName name="ReturnWritDay">'Summary-Sommaire'!$B$70</definedName>
    <definedName name="Status" localSheetId="7">IND!$H$6:$H$68</definedName>
    <definedName name="Status" localSheetId="6">KISS!$I$6:$I$68</definedName>
    <definedName name="Status" localSheetId="3">NDP!$I$6:$I$91</definedName>
    <definedName name="Status" localSheetId="5">PANB!$I$6:$I$71</definedName>
    <definedName name="Status" localSheetId="2">PC!$I$6:$I$119</definedName>
    <definedName name="Status" localSheetId="4">PVNBGP!$I$6:$I$81</definedName>
    <definedName name="Status" localSheetId="8">'Third Parties'!$F$6:$F$78</definedName>
    <definedName name="Status">LIB!$I$6:$I$115</definedName>
    <definedName name="WritDay">'Summary-Sommaire'!$B$68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7" i="65" l="1"/>
  <c r="F67" i="65"/>
  <c r="D68" i="67" l="1"/>
  <c r="F68" i="67" s="1"/>
  <c r="J69" i="60" l="1"/>
  <c r="J41" i="61"/>
  <c r="I24" i="61"/>
  <c r="J24" i="61" s="1"/>
  <c r="J120" i="60"/>
  <c r="J72" i="60"/>
  <c r="J73" i="60"/>
  <c r="J74" i="60"/>
  <c r="J75" i="60"/>
  <c r="J76" i="60"/>
  <c r="J77" i="60"/>
  <c r="J78" i="60"/>
  <c r="J79" i="60"/>
  <c r="J80" i="60"/>
  <c r="J81" i="60"/>
  <c r="J82" i="60"/>
  <c r="J83" i="60"/>
  <c r="J84" i="60"/>
  <c r="J85" i="60"/>
  <c r="J86" i="60"/>
  <c r="J87" i="60"/>
  <c r="J88" i="60"/>
  <c r="J89" i="60"/>
  <c r="J90" i="60"/>
  <c r="J91" i="60"/>
  <c r="J92" i="60"/>
  <c r="J93" i="60"/>
  <c r="J94" i="60"/>
  <c r="J95" i="60"/>
  <c r="J96" i="60"/>
  <c r="J97" i="60"/>
  <c r="J98" i="60"/>
  <c r="J99" i="60"/>
  <c r="J100" i="60"/>
  <c r="J101" i="60"/>
  <c r="J102" i="60"/>
  <c r="J103" i="60"/>
  <c r="J104" i="60"/>
  <c r="J105" i="60"/>
  <c r="J106" i="60"/>
  <c r="J107" i="60"/>
  <c r="J108" i="60"/>
  <c r="J109" i="60"/>
  <c r="J110" i="60"/>
  <c r="J111" i="60"/>
  <c r="J112" i="60"/>
  <c r="J113" i="60"/>
  <c r="J114" i="60"/>
  <c r="J115" i="60"/>
  <c r="J116" i="60"/>
  <c r="J117" i="60"/>
  <c r="J118" i="60"/>
  <c r="J119" i="60"/>
  <c r="J71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8" i="60"/>
  <c r="J49" i="60"/>
  <c r="J50" i="60"/>
  <c r="J51" i="60"/>
  <c r="J52" i="60"/>
  <c r="J53" i="60"/>
  <c r="J54" i="60"/>
  <c r="J55" i="60"/>
  <c r="J56" i="60"/>
  <c r="J57" i="60"/>
  <c r="J58" i="60"/>
  <c r="J59" i="60"/>
  <c r="J60" i="60"/>
  <c r="J61" i="60"/>
  <c r="J62" i="60"/>
  <c r="J63" i="60"/>
  <c r="J64" i="60"/>
  <c r="J65" i="60"/>
  <c r="J66" i="60"/>
  <c r="J67" i="60"/>
  <c r="J68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9" i="60"/>
  <c r="J6" i="60"/>
  <c r="J65" i="7"/>
  <c r="J116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69" i="7"/>
  <c r="J68" i="7"/>
  <c r="J67" i="7"/>
  <c r="I27" i="7"/>
  <c r="J27" i="7" s="1"/>
  <c r="I22" i="7"/>
  <c r="J22" i="7" s="1"/>
  <c r="J16" i="7"/>
  <c r="J17" i="7"/>
  <c r="J18" i="7"/>
  <c r="J19" i="7"/>
  <c r="J20" i="7"/>
  <c r="J21" i="7"/>
  <c r="J24" i="7"/>
  <c r="J25" i="7"/>
  <c r="J26" i="7"/>
  <c r="J29" i="7"/>
  <c r="J30" i="7"/>
  <c r="J31" i="7"/>
  <c r="J32" i="7"/>
  <c r="J33" i="7"/>
  <c r="J34" i="7"/>
  <c r="J35" i="7"/>
  <c r="J36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7" i="7"/>
  <c r="J58" i="7"/>
  <c r="J59" i="7"/>
  <c r="J60" i="7"/>
  <c r="J61" i="7"/>
  <c r="J62" i="7"/>
  <c r="J63" i="7"/>
  <c r="J64" i="7"/>
  <c r="J10" i="7"/>
  <c r="J11" i="7"/>
  <c r="J12" i="7"/>
  <c r="J13" i="7"/>
  <c r="J14" i="7"/>
  <c r="J15" i="7"/>
  <c r="J9" i="7"/>
  <c r="J6" i="7"/>
  <c r="E9" i="60" l="1"/>
  <c r="F9" i="60" s="1"/>
  <c r="G9" i="60" s="1"/>
  <c r="I4" i="52" l="1"/>
  <c r="E80" i="67"/>
  <c r="E79" i="67"/>
  <c r="D80" i="67"/>
  <c r="D79" i="67"/>
  <c r="G58" i="67"/>
  <c r="E58" i="67"/>
  <c r="F57" i="67"/>
  <c r="B57" i="67"/>
  <c r="C57" i="67" s="1"/>
  <c r="D57" i="67" s="1"/>
  <c r="F56" i="67"/>
  <c r="B56" i="67"/>
  <c r="C56" i="67" s="1"/>
  <c r="D56" i="67" s="1"/>
  <c r="F55" i="67"/>
  <c r="B55" i="67"/>
  <c r="C55" i="67" s="1"/>
  <c r="D55" i="67" s="1"/>
  <c r="F54" i="67"/>
  <c r="B54" i="67"/>
  <c r="C54" i="67" s="1"/>
  <c r="D54" i="67" s="1"/>
  <c r="F53" i="67"/>
  <c r="B53" i="67"/>
  <c r="C53" i="67" s="1"/>
  <c r="D53" i="67" s="1"/>
  <c r="F52" i="67"/>
  <c r="B52" i="67"/>
  <c r="C52" i="67" s="1"/>
  <c r="D52" i="67" s="1"/>
  <c r="F51" i="67"/>
  <c r="B51" i="67"/>
  <c r="C51" i="67" s="1"/>
  <c r="D51" i="67" s="1"/>
  <c r="F50" i="67"/>
  <c r="B50" i="67"/>
  <c r="C50" i="67" s="1"/>
  <c r="D50" i="67" s="1"/>
  <c r="F49" i="67"/>
  <c r="B49" i="67"/>
  <c r="C49" i="67" s="1"/>
  <c r="D49" i="67" s="1"/>
  <c r="F48" i="67"/>
  <c r="B48" i="67"/>
  <c r="C48" i="67" s="1"/>
  <c r="D48" i="67" s="1"/>
  <c r="F47" i="67"/>
  <c r="B47" i="67"/>
  <c r="C47" i="67" s="1"/>
  <c r="D47" i="67" s="1"/>
  <c r="F46" i="67"/>
  <c r="B46" i="67"/>
  <c r="C46" i="67" s="1"/>
  <c r="D46" i="67" s="1"/>
  <c r="F45" i="67"/>
  <c r="B45" i="67"/>
  <c r="C45" i="67" s="1"/>
  <c r="D45" i="67" s="1"/>
  <c r="F44" i="67"/>
  <c r="B44" i="67"/>
  <c r="C44" i="67" s="1"/>
  <c r="D44" i="67" s="1"/>
  <c r="F43" i="67"/>
  <c r="B43" i="67"/>
  <c r="C43" i="67" s="1"/>
  <c r="D43" i="67" s="1"/>
  <c r="F42" i="67"/>
  <c r="B42" i="67"/>
  <c r="C42" i="67" s="1"/>
  <c r="D42" i="67" s="1"/>
  <c r="F41" i="67"/>
  <c r="B41" i="67"/>
  <c r="C41" i="67" s="1"/>
  <c r="D41" i="67" s="1"/>
  <c r="F40" i="67"/>
  <c r="B40" i="67"/>
  <c r="C40" i="67" s="1"/>
  <c r="D40" i="67" s="1"/>
  <c r="F39" i="67"/>
  <c r="B39" i="67"/>
  <c r="C39" i="67" s="1"/>
  <c r="D39" i="67" s="1"/>
  <c r="F38" i="67"/>
  <c r="B38" i="67"/>
  <c r="C38" i="67" s="1"/>
  <c r="D38" i="67" s="1"/>
  <c r="F37" i="67"/>
  <c r="B37" i="67"/>
  <c r="C37" i="67" s="1"/>
  <c r="D37" i="67" s="1"/>
  <c r="F36" i="67"/>
  <c r="B36" i="67"/>
  <c r="C36" i="67" s="1"/>
  <c r="D36" i="67" s="1"/>
  <c r="F35" i="67"/>
  <c r="B35" i="67"/>
  <c r="C35" i="67" s="1"/>
  <c r="D35" i="67" s="1"/>
  <c r="F34" i="67"/>
  <c r="B34" i="67"/>
  <c r="C34" i="67" s="1"/>
  <c r="D34" i="67" s="1"/>
  <c r="F33" i="67"/>
  <c r="B33" i="67"/>
  <c r="C33" i="67" s="1"/>
  <c r="D33" i="67" s="1"/>
  <c r="F32" i="67"/>
  <c r="B32" i="67"/>
  <c r="C32" i="67" s="1"/>
  <c r="D32" i="67" s="1"/>
  <c r="F31" i="67"/>
  <c r="B31" i="67"/>
  <c r="C31" i="67" s="1"/>
  <c r="D31" i="67" s="1"/>
  <c r="F30" i="67"/>
  <c r="B30" i="67"/>
  <c r="C30" i="67" s="1"/>
  <c r="D30" i="67" s="1"/>
  <c r="F29" i="67"/>
  <c r="B29" i="67"/>
  <c r="C29" i="67" s="1"/>
  <c r="D29" i="67" s="1"/>
  <c r="F28" i="67"/>
  <c r="B28" i="67"/>
  <c r="C28" i="67" s="1"/>
  <c r="D28" i="67" s="1"/>
  <c r="F27" i="67"/>
  <c r="B27" i="67"/>
  <c r="C27" i="67" s="1"/>
  <c r="D27" i="67" s="1"/>
  <c r="F26" i="67"/>
  <c r="B26" i="67"/>
  <c r="C26" i="67" s="1"/>
  <c r="D26" i="67" s="1"/>
  <c r="F25" i="67"/>
  <c r="B25" i="67"/>
  <c r="C25" i="67" s="1"/>
  <c r="D25" i="67" s="1"/>
  <c r="F24" i="67"/>
  <c r="B24" i="67"/>
  <c r="C24" i="67" s="1"/>
  <c r="D24" i="67" s="1"/>
  <c r="F23" i="67"/>
  <c r="B23" i="67"/>
  <c r="C23" i="67" s="1"/>
  <c r="D23" i="67" s="1"/>
  <c r="F22" i="67"/>
  <c r="B22" i="67"/>
  <c r="C22" i="67" s="1"/>
  <c r="D22" i="67" s="1"/>
  <c r="F21" i="67"/>
  <c r="B21" i="67"/>
  <c r="C21" i="67" s="1"/>
  <c r="D21" i="67" s="1"/>
  <c r="F20" i="67"/>
  <c r="B20" i="67"/>
  <c r="C20" i="67" s="1"/>
  <c r="D20" i="67" s="1"/>
  <c r="F19" i="67"/>
  <c r="B19" i="67"/>
  <c r="C19" i="67" s="1"/>
  <c r="D19" i="67" s="1"/>
  <c r="F18" i="67"/>
  <c r="B18" i="67"/>
  <c r="C18" i="67" s="1"/>
  <c r="D18" i="67" s="1"/>
  <c r="F17" i="67"/>
  <c r="B17" i="67"/>
  <c r="C17" i="67" s="1"/>
  <c r="D17" i="67" s="1"/>
  <c r="F16" i="67"/>
  <c r="B16" i="67"/>
  <c r="C16" i="67" s="1"/>
  <c r="D16" i="67" s="1"/>
  <c r="F15" i="67"/>
  <c r="B15" i="67"/>
  <c r="C15" i="67" s="1"/>
  <c r="D15" i="67" s="1"/>
  <c r="F14" i="67"/>
  <c r="B14" i="67"/>
  <c r="C14" i="67" s="1"/>
  <c r="D14" i="67" s="1"/>
  <c r="F13" i="67"/>
  <c r="B13" i="67"/>
  <c r="C13" i="67" s="1"/>
  <c r="D13" i="67" s="1"/>
  <c r="F12" i="67"/>
  <c r="B12" i="67"/>
  <c r="C12" i="67" s="1"/>
  <c r="D12" i="67" s="1"/>
  <c r="F11" i="67"/>
  <c r="B11" i="67"/>
  <c r="C11" i="67" s="1"/>
  <c r="D11" i="67" s="1"/>
  <c r="F10" i="67"/>
  <c r="B10" i="67"/>
  <c r="C10" i="67" s="1"/>
  <c r="D10" i="67" s="1"/>
  <c r="F9" i="67"/>
  <c r="B9" i="67"/>
  <c r="C9" i="67" s="1"/>
  <c r="D9" i="67" s="1"/>
  <c r="E7" i="67"/>
  <c r="F6" i="67"/>
  <c r="A2" i="67"/>
  <c r="F1" i="67"/>
  <c r="A1" i="67"/>
  <c r="E81" i="67" l="1"/>
  <c r="I5" i="52" s="1"/>
  <c r="F58" i="67"/>
  <c r="B72" i="52"/>
  <c r="D61" i="67" l="1"/>
  <c r="F61" i="67" s="1"/>
  <c r="D77" i="67"/>
  <c r="F77" i="67" s="1"/>
  <c r="D67" i="67"/>
  <c r="F67" i="67" s="1"/>
  <c r="D62" i="67"/>
  <c r="F62" i="67" s="1"/>
  <c r="D74" i="67"/>
  <c r="F74" i="67" s="1"/>
  <c r="D72" i="67"/>
  <c r="F72" i="67" s="1"/>
  <c r="D63" i="67"/>
  <c r="F63" i="67" s="1"/>
  <c r="D78" i="67"/>
  <c r="F78" i="67" s="1"/>
  <c r="D75" i="67"/>
  <c r="F75" i="67" s="1"/>
  <c r="D71" i="67"/>
  <c r="F71" i="67" s="1"/>
  <c r="D69" i="67"/>
  <c r="F69" i="67" s="1"/>
  <c r="D73" i="67"/>
  <c r="F73" i="67" s="1"/>
  <c r="D64" i="67"/>
  <c r="F64" i="67" s="1"/>
  <c r="D65" i="67"/>
  <c r="F65" i="67" s="1"/>
  <c r="D70" i="67"/>
  <c r="F70" i="67" s="1"/>
  <c r="D66" i="67"/>
  <c r="F66" i="67" s="1"/>
  <c r="D60" i="67"/>
  <c r="F60" i="67" s="1"/>
  <c r="D76" i="67"/>
  <c r="F76" i="67" s="1"/>
  <c r="H4" i="52"/>
  <c r="F79" i="67" l="1"/>
  <c r="F80" i="67" s="1"/>
  <c r="I17" i="62"/>
  <c r="J17" i="62" s="1"/>
  <c r="I13" i="61" l="1"/>
  <c r="J13" i="61" s="1"/>
  <c r="G13" i="61"/>
  <c r="E13" i="61"/>
  <c r="F13" i="61" s="1"/>
  <c r="I12" i="60" l="1"/>
  <c r="I11" i="60"/>
  <c r="I9" i="60"/>
  <c r="E11" i="60"/>
  <c r="F11" i="60" s="1"/>
  <c r="G11" i="60" s="1"/>
  <c r="E18" i="63" l="1"/>
  <c r="F18" i="63" s="1"/>
  <c r="G18" i="63" s="1"/>
  <c r="I18" i="63" s="1"/>
  <c r="J18" i="63" s="1"/>
  <c r="E34" i="63"/>
  <c r="F34" i="63" s="1"/>
  <c r="G34" i="63" s="1"/>
  <c r="I34" i="63" s="1"/>
  <c r="J34" i="63" s="1"/>
  <c r="I46" i="7" l="1"/>
  <c r="E59" i="7" l="1"/>
  <c r="F59" i="7" s="1"/>
  <c r="G59" i="7" s="1"/>
  <c r="E61" i="60" l="1"/>
  <c r="F61" i="60" s="1"/>
  <c r="G61" i="60" s="1"/>
  <c r="I61" i="60" l="1"/>
  <c r="E52" i="60" l="1"/>
  <c r="F52" i="60" s="1"/>
  <c r="G52" i="60" s="1"/>
  <c r="I52" i="60" s="1"/>
  <c r="I63" i="7" l="1"/>
  <c r="I56" i="7"/>
  <c r="J56" i="7" s="1"/>
  <c r="E12" i="63" l="1"/>
  <c r="F12" i="63" s="1"/>
  <c r="G12" i="63" s="1"/>
  <c r="I12" i="63" s="1"/>
  <c r="J12" i="63" s="1"/>
  <c r="E41" i="7" l="1"/>
  <c r="F41" i="7" s="1"/>
  <c r="G41" i="7" s="1"/>
  <c r="E26" i="7" l="1"/>
  <c r="F26" i="7" s="1"/>
  <c r="G26" i="7" s="1"/>
  <c r="I26" i="7" s="1"/>
  <c r="I12" i="7"/>
  <c r="E12" i="7"/>
  <c r="F12" i="7" s="1"/>
  <c r="G12" i="7" s="1"/>
  <c r="I10" i="7" l="1"/>
  <c r="E32" i="7" l="1"/>
  <c r="F32" i="7" s="1"/>
  <c r="G32" i="7" s="1"/>
  <c r="I32" i="7" s="1"/>
  <c r="E37" i="7" l="1"/>
  <c r="F37" i="7" s="1"/>
  <c r="G37" i="7" s="1"/>
  <c r="E30" i="7" l="1"/>
  <c r="F30" i="7" s="1"/>
  <c r="G30" i="7" s="1"/>
  <c r="I30" i="7" s="1"/>
  <c r="E20" i="60" l="1"/>
  <c r="F20" i="60" s="1"/>
  <c r="G20" i="60" s="1"/>
  <c r="I20" i="60" s="1"/>
  <c r="E25" i="7" l="1"/>
  <c r="F25" i="7" s="1"/>
  <c r="G25" i="7" s="1"/>
  <c r="I25" i="7" s="1"/>
  <c r="E19" i="60" l="1"/>
  <c r="F19" i="60" s="1"/>
  <c r="G19" i="60" s="1"/>
  <c r="I19" i="60" s="1"/>
  <c r="E50" i="60"/>
  <c r="F50" i="60" s="1"/>
  <c r="G50" i="60" s="1"/>
  <c r="I50" i="60" s="1"/>
  <c r="E44" i="60" l="1"/>
  <c r="F44" i="60" s="1"/>
  <c r="G44" i="60" s="1"/>
  <c r="I44" i="60" s="1"/>
  <c r="E57" i="60" l="1"/>
  <c r="F57" i="60" s="1"/>
  <c r="G57" i="60" s="1"/>
  <c r="I57" i="60" s="1"/>
  <c r="E58" i="60"/>
  <c r="F58" i="60" s="1"/>
  <c r="G58" i="60" s="1"/>
  <c r="I58" i="60" s="1"/>
  <c r="E53" i="7" l="1"/>
  <c r="F53" i="7" s="1"/>
  <c r="G53" i="7" s="1"/>
  <c r="I53" i="7" s="1"/>
  <c r="I28" i="7" l="1"/>
  <c r="J28" i="7" s="1"/>
  <c r="I62" i="7" l="1"/>
  <c r="I59" i="7"/>
  <c r="E22" i="7" l="1"/>
  <c r="F22" i="7" s="1"/>
  <c r="G22" i="7" s="1"/>
  <c r="E15" i="63" l="1"/>
  <c r="F15" i="63" s="1"/>
  <c r="G15" i="63" s="1"/>
  <c r="I15" i="63" s="1"/>
  <c r="J15" i="63" s="1"/>
  <c r="E11" i="63" l="1"/>
  <c r="F11" i="63" s="1"/>
  <c r="G11" i="63" s="1"/>
  <c r="I11" i="63" l="1"/>
  <c r="J11" i="63" s="1"/>
  <c r="E26" i="62"/>
  <c r="F26" i="62" s="1"/>
  <c r="G26" i="62" s="1"/>
  <c r="I26" i="62" s="1"/>
  <c r="J26" i="62" s="1"/>
  <c r="E25" i="62"/>
  <c r="F25" i="62" s="1"/>
  <c r="G25" i="62" s="1"/>
  <c r="I25" i="62" s="1"/>
  <c r="J25" i="62" s="1"/>
  <c r="E17" i="7" l="1"/>
  <c r="F17" i="7" s="1"/>
  <c r="G17" i="7" s="1"/>
  <c r="I17" i="7" s="1"/>
  <c r="E35" i="60" l="1"/>
  <c r="F35" i="60" s="1"/>
  <c r="G35" i="60" s="1"/>
  <c r="I35" i="60" s="1"/>
  <c r="E48" i="60" l="1"/>
  <c r="F48" i="60" s="1"/>
  <c r="G48" i="60" s="1"/>
  <c r="I48" i="60" s="1"/>
  <c r="E65" i="60" l="1"/>
  <c r="F65" i="60" s="1"/>
  <c r="G65" i="60" s="1"/>
  <c r="I65" i="60" s="1"/>
  <c r="E20" i="62" l="1"/>
  <c r="F20" i="62" s="1"/>
  <c r="G20" i="62" s="1"/>
  <c r="I20" i="62" s="1"/>
  <c r="J20" i="62" s="1"/>
  <c r="G69" i="65" l="1"/>
  <c r="B69" i="65"/>
  <c r="I58" i="65"/>
  <c r="G58" i="65"/>
  <c r="B58" i="65"/>
  <c r="H57" i="65"/>
  <c r="F57" i="65"/>
  <c r="D57" i="65"/>
  <c r="E57" i="65" s="1"/>
  <c r="H56" i="65"/>
  <c r="F56" i="65"/>
  <c r="D56" i="65"/>
  <c r="E56" i="65" s="1"/>
  <c r="H55" i="65"/>
  <c r="F55" i="65"/>
  <c r="D55" i="65"/>
  <c r="E55" i="65" s="1"/>
  <c r="H54" i="65"/>
  <c r="F54" i="65"/>
  <c r="D54" i="65"/>
  <c r="E54" i="65" s="1"/>
  <c r="H53" i="65"/>
  <c r="F53" i="65"/>
  <c r="D53" i="65"/>
  <c r="E53" i="65" s="1"/>
  <c r="H52" i="65"/>
  <c r="F52" i="65"/>
  <c r="D52" i="65"/>
  <c r="E52" i="65" s="1"/>
  <c r="H51" i="65"/>
  <c r="F51" i="65"/>
  <c r="D51" i="65"/>
  <c r="E51" i="65" s="1"/>
  <c r="H50" i="65"/>
  <c r="F50" i="65"/>
  <c r="D50" i="65"/>
  <c r="E50" i="65" s="1"/>
  <c r="H49" i="65"/>
  <c r="F49" i="65"/>
  <c r="D49" i="65"/>
  <c r="E49" i="65" s="1"/>
  <c r="H48" i="65"/>
  <c r="F48" i="65"/>
  <c r="D48" i="65"/>
  <c r="E48" i="65" s="1"/>
  <c r="H47" i="65"/>
  <c r="F47" i="65"/>
  <c r="D47" i="65"/>
  <c r="E47" i="65" s="1"/>
  <c r="H46" i="65"/>
  <c r="F46" i="65"/>
  <c r="D46" i="65"/>
  <c r="E46" i="65" s="1"/>
  <c r="H45" i="65"/>
  <c r="F45" i="65"/>
  <c r="D45" i="65"/>
  <c r="E45" i="65" s="1"/>
  <c r="H44" i="65"/>
  <c r="F44" i="65"/>
  <c r="D44" i="65"/>
  <c r="E44" i="65" s="1"/>
  <c r="H43" i="65"/>
  <c r="F43" i="65"/>
  <c r="D43" i="65"/>
  <c r="E43" i="65" s="1"/>
  <c r="H42" i="65"/>
  <c r="F42" i="65"/>
  <c r="D42" i="65"/>
  <c r="E42" i="65" s="1"/>
  <c r="H41" i="65"/>
  <c r="F41" i="65"/>
  <c r="D41" i="65"/>
  <c r="E41" i="65" s="1"/>
  <c r="H40" i="65"/>
  <c r="F40" i="65"/>
  <c r="D40" i="65"/>
  <c r="E40" i="65" s="1"/>
  <c r="H39" i="65"/>
  <c r="F39" i="65"/>
  <c r="D39" i="65"/>
  <c r="E39" i="65" s="1"/>
  <c r="H38" i="65"/>
  <c r="F38" i="65"/>
  <c r="D38" i="65"/>
  <c r="E38" i="65" s="1"/>
  <c r="H37" i="65"/>
  <c r="F37" i="65"/>
  <c r="D37" i="65"/>
  <c r="E37" i="65" s="1"/>
  <c r="H36" i="65"/>
  <c r="F36" i="65"/>
  <c r="D36" i="65"/>
  <c r="E36" i="65" s="1"/>
  <c r="H35" i="65"/>
  <c r="F35" i="65"/>
  <c r="D35" i="65"/>
  <c r="E35" i="65" s="1"/>
  <c r="H34" i="65"/>
  <c r="F34" i="65"/>
  <c r="D34" i="65"/>
  <c r="E34" i="65" s="1"/>
  <c r="H33" i="65"/>
  <c r="F33" i="65"/>
  <c r="D33" i="65"/>
  <c r="E33" i="65" s="1"/>
  <c r="H32" i="65"/>
  <c r="F32" i="65"/>
  <c r="D32" i="65"/>
  <c r="E32" i="65" s="1"/>
  <c r="H31" i="65"/>
  <c r="F31" i="65"/>
  <c r="D31" i="65"/>
  <c r="E31" i="65" s="1"/>
  <c r="H30" i="65"/>
  <c r="F30" i="65"/>
  <c r="D30" i="65"/>
  <c r="E30" i="65" s="1"/>
  <c r="H29" i="65"/>
  <c r="F29" i="65"/>
  <c r="D29" i="65"/>
  <c r="E29" i="65" s="1"/>
  <c r="D28" i="65"/>
  <c r="E28" i="65" s="1"/>
  <c r="F28" i="65"/>
  <c r="H28" i="65"/>
  <c r="H27" i="65"/>
  <c r="F27" i="65"/>
  <c r="D27" i="65"/>
  <c r="E27" i="65" s="1"/>
  <c r="H26" i="65"/>
  <c r="F26" i="65"/>
  <c r="D26" i="65"/>
  <c r="E26" i="65" s="1"/>
  <c r="H25" i="65"/>
  <c r="F25" i="65"/>
  <c r="D25" i="65"/>
  <c r="E25" i="65" s="1"/>
  <c r="H24" i="65"/>
  <c r="F24" i="65"/>
  <c r="D24" i="65"/>
  <c r="E24" i="65" s="1"/>
  <c r="H23" i="65"/>
  <c r="F23" i="65"/>
  <c r="D23" i="65"/>
  <c r="E23" i="65" s="1"/>
  <c r="H22" i="65"/>
  <c r="F22" i="65"/>
  <c r="D22" i="65"/>
  <c r="E22" i="65" s="1"/>
  <c r="H21" i="65"/>
  <c r="F21" i="65"/>
  <c r="D21" i="65"/>
  <c r="E21" i="65" s="1"/>
  <c r="H20" i="65"/>
  <c r="F20" i="65"/>
  <c r="D20" i="65"/>
  <c r="E20" i="65" s="1"/>
  <c r="H19" i="65"/>
  <c r="F19" i="65"/>
  <c r="D19" i="65"/>
  <c r="E19" i="65" s="1"/>
  <c r="H18" i="65"/>
  <c r="F18" i="65"/>
  <c r="D18" i="65"/>
  <c r="E18" i="65" s="1"/>
  <c r="H17" i="65"/>
  <c r="F17" i="65"/>
  <c r="D17" i="65"/>
  <c r="E17" i="65" s="1"/>
  <c r="H16" i="65"/>
  <c r="F16" i="65"/>
  <c r="D16" i="65"/>
  <c r="E16" i="65" s="1"/>
  <c r="H15" i="65"/>
  <c r="F15" i="65"/>
  <c r="D15" i="65"/>
  <c r="E15" i="65" s="1"/>
  <c r="H14" i="65"/>
  <c r="F14" i="65"/>
  <c r="D14" i="65"/>
  <c r="E14" i="65" s="1"/>
  <c r="H13" i="65"/>
  <c r="F13" i="65"/>
  <c r="D13" i="65"/>
  <c r="E13" i="65" s="1"/>
  <c r="H12" i="65"/>
  <c r="F12" i="65"/>
  <c r="D12" i="65"/>
  <c r="E12" i="65" s="1"/>
  <c r="H11" i="65"/>
  <c r="F11" i="65"/>
  <c r="D11" i="65"/>
  <c r="E11" i="65" s="1"/>
  <c r="H10" i="65"/>
  <c r="F10" i="65"/>
  <c r="D10" i="65"/>
  <c r="E10" i="65" s="1"/>
  <c r="H9" i="65"/>
  <c r="F9" i="65"/>
  <c r="D9" i="65"/>
  <c r="E9" i="65" s="1"/>
  <c r="G7" i="65"/>
  <c r="B7" i="65"/>
  <c r="H6" i="65"/>
  <c r="A2" i="65"/>
  <c r="H1" i="65"/>
  <c r="A1" i="65"/>
  <c r="G4" i="52"/>
  <c r="H69" i="64"/>
  <c r="B69" i="64"/>
  <c r="H58" i="64"/>
  <c r="B58" i="64"/>
  <c r="I57" i="64"/>
  <c r="G57" i="64"/>
  <c r="E57" i="64"/>
  <c r="F57" i="64" s="1"/>
  <c r="I56" i="64"/>
  <c r="G56" i="64"/>
  <c r="E56" i="64"/>
  <c r="F56" i="64" s="1"/>
  <c r="I55" i="64"/>
  <c r="G55" i="64"/>
  <c r="E55" i="64"/>
  <c r="F55" i="64" s="1"/>
  <c r="I54" i="64"/>
  <c r="G54" i="64"/>
  <c r="E54" i="64"/>
  <c r="F54" i="64" s="1"/>
  <c r="I53" i="64"/>
  <c r="G53" i="64"/>
  <c r="E53" i="64"/>
  <c r="F53" i="64" s="1"/>
  <c r="I52" i="64"/>
  <c r="G52" i="64"/>
  <c r="E52" i="64"/>
  <c r="F52" i="64" s="1"/>
  <c r="I51" i="64"/>
  <c r="G51" i="64"/>
  <c r="E51" i="64"/>
  <c r="F51" i="64" s="1"/>
  <c r="I50" i="64"/>
  <c r="G50" i="64"/>
  <c r="E50" i="64"/>
  <c r="F50" i="64" s="1"/>
  <c r="I49" i="64"/>
  <c r="G49" i="64"/>
  <c r="E49" i="64"/>
  <c r="F49" i="64" s="1"/>
  <c r="I48" i="64"/>
  <c r="G48" i="64"/>
  <c r="E48" i="64"/>
  <c r="F48" i="64" s="1"/>
  <c r="I47" i="64"/>
  <c r="G47" i="64"/>
  <c r="E47" i="64"/>
  <c r="F47" i="64" s="1"/>
  <c r="I46" i="64"/>
  <c r="G46" i="64"/>
  <c r="E46" i="64"/>
  <c r="F46" i="64" s="1"/>
  <c r="I45" i="64"/>
  <c r="G45" i="64"/>
  <c r="E45" i="64"/>
  <c r="F45" i="64" s="1"/>
  <c r="I44" i="64"/>
  <c r="G44" i="64"/>
  <c r="E44" i="64"/>
  <c r="F44" i="64" s="1"/>
  <c r="I43" i="64"/>
  <c r="G43" i="64"/>
  <c r="E43" i="64"/>
  <c r="F43" i="64" s="1"/>
  <c r="I42" i="64"/>
  <c r="G42" i="64"/>
  <c r="E42" i="64"/>
  <c r="F42" i="64" s="1"/>
  <c r="I41" i="64"/>
  <c r="G41" i="64"/>
  <c r="E41" i="64"/>
  <c r="F41" i="64" s="1"/>
  <c r="I40" i="64"/>
  <c r="G40" i="64"/>
  <c r="E40" i="64"/>
  <c r="F40" i="64" s="1"/>
  <c r="I39" i="64"/>
  <c r="G39" i="64"/>
  <c r="E39" i="64"/>
  <c r="F39" i="64" s="1"/>
  <c r="I38" i="64"/>
  <c r="G38" i="64"/>
  <c r="E38" i="64"/>
  <c r="F38" i="64" s="1"/>
  <c r="I37" i="64"/>
  <c r="G37" i="64"/>
  <c r="E37" i="64"/>
  <c r="F37" i="64" s="1"/>
  <c r="I36" i="64"/>
  <c r="G36" i="64"/>
  <c r="E36" i="64"/>
  <c r="F36" i="64" s="1"/>
  <c r="I35" i="64"/>
  <c r="G35" i="64"/>
  <c r="E35" i="64"/>
  <c r="F35" i="64" s="1"/>
  <c r="I34" i="64"/>
  <c r="G34" i="64"/>
  <c r="E34" i="64"/>
  <c r="F34" i="64" s="1"/>
  <c r="I33" i="64"/>
  <c r="G33" i="64"/>
  <c r="E33" i="64"/>
  <c r="F33" i="64" s="1"/>
  <c r="I32" i="64"/>
  <c r="G32" i="64"/>
  <c r="E32" i="64"/>
  <c r="F32" i="64" s="1"/>
  <c r="I31" i="64"/>
  <c r="G31" i="64"/>
  <c r="E31" i="64"/>
  <c r="F31" i="64" s="1"/>
  <c r="I30" i="64"/>
  <c r="G30" i="64"/>
  <c r="E30" i="64"/>
  <c r="F30" i="64" s="1"/>
  <c r="I29" i="64"/>
  <c r="G29" i="64"/>
  <c r="E29" i="64"/>
  <c r="F29" i="64" s="1"/>
  <c r="E28" i="64"/>
  <c r="F28" i="64" s="1"/>
  <c r="G28" i="64"/>
  <c r="I28" i="64"/>
  <c r="I27" i="64"/>
  <c r="G27" i="64"/>
  <c r="E27" i="64"/>
  <c r="F27" i="64" s="1"/>
  <c r="I26" i="64"/>
  <c r="G26" i="64"/>
  <c r="E26" i="64"/>
  <c r="F26" i="64" s="1"/>
  <c r="I25" i="64"/>
  <c r="G25" i="64"/>
  <c r="E25" i="64"/>
  <c r="F25" i="64" s="1"/>
  <c r="I24" i="64"/>
  <c r="G24" i="64"/>
  <c r="E24" i="64"/>
  <c r="F24" i="64" s="1"/>
  <c r="I23" i="64"/>
  <c r="G23" i="64"/>
  <c r="E23" i="64"/>
  <c r="F23" i="64" s="1"/>
  <c r="I22" i="64"/>
  <c r="G22" i="64"/>
  <c r="E22" i="64"/>
  <c r="F22" i="64" s="1"/>
  <c r="I21" i="64"/>
  <c r="G21" i="64"/>
  <c r="E21" i="64"/>
  <c r="F21" i="64" s="1"/>
  <c r="I20" i="64"/>
  <c r="G20" i="64"/>
  <c r="E20" i="64"/>
  <c r="F20" i="64" s="1"/>
  <c r="I19" i="64"/>
  <c r="G19" i="64"/>
  <c r="E19" i="64"/>
  <c r="F19" i="64" s="1"/>
  <c r="I18" i="64"/>
  <c r="G18" i="64"/>
  <c r="E18" i="64"/>
  <c r="F18" i="64" s="1"/>
  <c r="I17" i="64"/>
  <c r="G17" i="64"/>
  <c r="E17" i="64"/>
  <c r="F17" i="64" s="1"/>
  <c r="I16" i="64"/>
  <c r="G16" i="64"/>
  <c r="E16" i="64"/>
  <c r="F16" i="64" s="1"/>
  <c r="I15" i="64"/>
  <c r="G15" i="64"/>
  <c r="E15" i="64"/>
  <c r="F15" i="64" s="1"/>
  <c r="I14" i="64"/>
  <c r="G14" i="64"/>
  <c r="E14" i="64"/>
  <c r="F14" i="64" s="1"/>
  <c r="I13" i="64"/>
  <c r="G13" i="64"/>
  <c r="E13" i="64"/>
  <c r="F13" i="64" s="1"/>
  <c r="I12" i="64"/>
  <c r="G12" i="64"/>
  <c r="E12" i="64"/>
  <c r="F12" i="64" s="1"/>
  <c r="I11" i="64"/>
  <c r="G11" i="64"/>
  <c r="E11" i="64"/>
  <c r="F11" i="64" s="1"/>
  <c r="I10" i="64"/>
  <c r="G10" i="64"/>
  <c r="E10" i="64"/>
  <c r="F10" i="64" s="1"/>
  <c r="I9" i="64"/>
  <c r="G9" i="64"/>
  <c r="E9" i="64"/>
  <c r="F9" i="64" s="1"/>
  <c r="H7" i="64"/>
  <c r="B7" i="64"/>
  <c r="A2" i="64"/>
  <c r="I1" i="64"/>
  <c r="A1" i="64"/>
  <c r="F4" i="52"/>
  <c r="H72" i="63"/>
  <c r="B72" i="63"/>
  <c r="H40" i="63"/>
  <c r="B40" i="63"/>
  <c r="E39" i="63"/>
  <c r="F39" i="63" s="1"/>
  <c r="G39" i="63" s="1"/>
  <c r="I39" i="63" s="1"/>
  <c r="J39" i="63" s="1"/>
  <c r="E38" i="63"/>
  <c r="F38" i="63" s="1"/>
  <c r="G38" i="63" s="1"/>
  <c r="I38" i="63" s="1"/>
  <c r="J38" i="63" s="1"/>
  <c r="E37" i="63"/>
  <c r="F37" i="63" s="1"/>
  <c r="G37" i="63" s="1"/>
  <c r="I37" i="63" s="1"/>
  <c r="J37" i="63" s="1"/>
  <c r="E36" i="63"/>
  <c r="F36" i="63" s="1"/>
  <c r="G36" i="63" s="1"/>
  <c r="I36" i="63" s="1"/>
  <c r="J36" i="63" s="1"/>
  <c r="E35" i="63"/>
  <c r="F35" i="63" s="1"/>
  <c r="G35" i="63" s="1"/>
  <c r="I35" i="63" s="1"/>
  <c r="J35" i="63" s="1"/>
  <c r="E33" i="63"/>
  <c r="F33" i="63" s="1"/>
  <c r="G33" i="63" s="1"/>
  <c r="I33" i="63" s="1"/>
  <c r="J33" i="63" s="1"/>
  <c r="E32" i="63"/>
  <c r="F32" i="63" s="1"/>
  <c r="G32" i="63" s="1"/>
  <c r="I32" i="63" s="1"/>
  <c r="J32" i="63" s="1"/>
  <c r="I31" i="63"/>
  <c r="J31" i="63" s="1"/>
  <c r="E31" i="63"/>
  <c r="F31" i="63" s="1"/>
  <c r="E30" i="63"/>
  <c r="F30" i="63" s="1"/>
  <c r="G30" i="63" s="1"/>
  <c r="I30" i="63" s="1"/>
  <c r="J30" i="63" s="1"/>
  <c r="E29" i="63"/>
  <c r="F29" i="63" s="1"/>
  <c r="G29" i="63" s="1"/>
  <c r="I29" i="63" s="1"/>
  <c r="J29" i="63" s="1"/>
  <c r="E28" i="63"/>
  <c r="F28" i="63" s="1"/>
  <c r="G28" i="63" s="1"/>
  <c r="I28" i="63" s="1"/>
  <c r="J28" i="63" s="1"/>
  <c r="E27" i="63"/>
  <c r="F27" i="63" s="1"/>
  <c r="G27" i="63" s="1"/>
  <c r="I27" i="63" s="1"/>
  <c r="J27" i="63" s="1"/>
  <c r="E26" i="63"/>
  <c r="F26" i="63" s="1"/>
  <c r="G26" i="63" s="1"/>
  <c r="I26" i="63" s="1"/>
  <c r="J26" i="63" s="1"/>
  <c r="E25" i="63"/>
  <c r="F25" i="63" s="1"/>
  <c r="G25" i="63" s="1"/>
  <c r="I25" i="63" s="1"/>
  <c r="J25" i="63" s="1"/>
  <c r="E24" i="63"/>
  <c r="F24" i="63" s="1"/>
  <c r="G24" i="63" s="1"/>
  <c r="I24" i="63" s="1"/>
  <c r="J24" i="63" s="1"/>
  <c r="E23" i="63"/>
  <c r="F23" i="63" s="1"/>
  <c r="G23" i="63" s="1"/>
  <c r="I23" i="63" s="1"/>
  <c r="J23" i="63" s="1"/>
  <c r="E22" i="63"/>
  <c r="F22" i="63" s="1"/>
  <c r="G22" i="63" s="1"/>
  <c r="I22" i="63" s="1"/>
  <c r="J22" i="63" s="1"/>
  <c r="E21" i="63"/>
  <c r="F21" i="63" s="1"/>
  <c r="G21" i="63" s="1"/>
  <c r="I21" i="63" s="1"/>
  <c r="J21" i="63" s="1"/>
  <c r="E20" i="63"/>
  <c r="F20" i="63" s="1"/>
  <c r="G20" i="63" s="1"/>
  <c r="I20" i="63" s="1"/>
  <c r="J20" i="63" s="1"/>
  <c r="E19" i="63"/>
  <c r="F19" i="63" s="1"/>
  <c r="G19" i="63" s="1"/>
  <c r="I19" i="63" s="1"/>
  <c r="J19" i="63" s="1"/>
  <c r="E17" i="63"/>
  <c r="F17" i="63" s="1"/>
  <c r="G17" i="63" s="1"/>
  <c r="I17" i="63" s="1"/>
  <c r="J17" i="63" s="1"/>
  <c r="E16" i="63"/>
  <c r="F16" i="63" s="1"/>
  <c r="G16" i="63" s="1"/>
  <c r="I16" i="63" s="1"/>
  <c r="J16" i="63" s="1"/>
  <c r="E14" i="63"/>
  <c r="F14" i="63" s="1"/>
  <c r="G14" i="63" s="1"/>
  <c r="I14" i="63" s="1"/>
  <c r="J14" i="63" s="1"/>
  <c r="E13" i="63"/>
  <c r="F13" i="63" s="1"/>
  <c r="G13" i="63" s="1"/>
  <c r="I13" i="63" s="1"/>
  <c r="J13" i="63" s="1"/>
  <c r="E10" i="63"/>
  <c r="F10" i="63" s="1"/>
  <c r="G10" i="63" s="1"/>
  <c r="I10" i="63" s="1"/>
  <c r="J10" i="63" s="1"/>
  <c r="E9" i="63"/>
  <c r="F9" i="63" s="1"/>
  <c r="G9" i="63" s="1"/>
  <c r="I9" i="63" s="1"/>
  <c r="J9" i="63" s="1"/>
  <c r="H7" i="63"/>
  <c r="B7" i="63"/>
  <c r="A2" i="63"/>
  <c r="I1" i="63"/>
  <c r="A1" i="63"/>
  <c r="E4" i="52"/>
  <c r="H82" i="62"/>
  <c r="B82" i="62"/>
  <c r="H33" i="62"/>
  <c r="B33" i="62"/>
  <c r="E32" i="62"/>
  <c r="F32" i="62" s="1"/>
  <c r="G32" i="62" s="1"/>
  <c r="I32" i="62" s="1"/>
  <c r="J32" i="62" s="1"/>
  <c r="E31" i="62"/>
  <c r="F31" i="62" s="1"/>
  <c r="G31" i="62" s="1"/>
  <c r="I31" i="62" s="1"/>
  <c r="J31" i="62" s="1"/>
  <c r="E30" i="62"/>
  <c r="F30" i="62" s="1"/>
  <c r="G30" i="62" s="1"/>
  <c r="I30" i="62" s="1"/>
  <c r="J30" i="62" s="1"/>
  <c r="E29" i="62"/>
  <c r="F29" i="62" s="1"/>
  <c r="G29" i="62" s="1"/>
  <c r="I29" i="62" s="1"/>
  <c r="J29" i="62" s="1"/>
  <c r="I28" i="62"/>
  <c r="J28" i="62" s="1"/>
  <c r="E28" i="62"/>
  <c r="F28" i="62" s="1"/>
  <c r="G28" i="62" s="1"/>
  <c r="E27" i="62"/>
  <c r="F27" i="62" s="1"/>
  <c r="G27" i="62" s="1"/>
  <c r="I27" i="62" s="1"/>
  <c r="J27" i="62" s="1"/>
  <c r="I24" i="62"/>
  <c r="J24" i="62" s="1"/>
  <c r="E24" i="62"/>
  <c r="F24" i="62" s="1"/>
  <c r="G24" i="62" s="1"/>
  <c r="E23" i="62"/>
  <c r="F23" i="62" s="1"/>
  <c r="G23" i="62" s="1"/>
  <c r="I23" i="62" s="1"/>
  <c r="J23" i="62" s="1"/>
  <c r="E22" i="62"/>
  <c r="F22" i="62" s="1"/>
  <c r="G22" i="62" s="1"/>
  <c r="I22" i="62" s="1"/>
  <c r="J22" i="62" s="1"/>
  <c r="E21" i="62"/>
  <c r="F21" i="62" s="1"/>
  <c r="G21" i="62" s="1"/>
  <c r="I21" i="62" s="1"/>
  <c r="J21" i="62" s="1"/>
  <c r="E19" i="62"/>
  <c r="F19" i="62" s="1"/>
  <c r="G19" i="62" s="1"/>
  <c r="I19" i="62" s="1"/>
  <c r="J19" i="62" s="1"/>
  <c r="E18" i="62"/>
  <c r="F18" i="62" s="1"/>
  <c r="G18" i="62" s="1"/>
  <c r="I18" i="62" s="1"/>
  <c r="J18" i="62" s="1"/>
  <c r="E16" i="62"/>
  <c r="F16" i="62" s="1"/>
  <c r="G16" i="62" s="1"/>
  <c r="I16" i="62" s="1"/>
  <c r="J16" i="62" s="1"/>
  <c r="E15" i="62"/>
  <c r="F15" i="62" s="1"/>
  <c r="G15" i="62" s="1"/>
  <c r="I15" i="62" s="1"/>
  <c r="J15" i="62" s="1"/>
  <c r="E14" i="62"/>
  <c r="F14" i="62" s="1"/>
  <c r="G14" i="62" s="1"/>
  <c r="I14" i="62" s="1"/>
  <c r="J14" i="62" s="1"/>
  <c r="E13" i="62"/>
  <c r="F13" i="62" s="1"/>
  <c r="G13" i="62" s="1"/>
  <c r="I13" i="62" s="1"/>
  <c r="J13" i="62" s="1"/>
  <c r="E12" i="62"/>
  <c r="F12" i="62" s="1"/>
  <c r="G12" i="62" s="1"/>
  <c r="I12" i="62" s="1"/>
  <c r="J12" i="62" s="1"/>
  <c r="E11" i="62"/>
  <c r="F11" i="62" s="1"/>
  <c r="G11" i="62" s="1"/>
  <c r="I11" i="62" s="1"/>
  <c r="J11" i="62" s="1"/>
  <c r="E10" i="62"/>
  <c r="F10" i="62" s="1"/>
  <c r="G10" i="62" s="1"/>
  <c r="I10" i="62" s="1"/>
  <c r="J10" i="62" s="1"/>
  <c r="E9" i="62"/>
  <c r="F9" i="62" s="1"/>
  <c r="G9" i="62" s="1"/>
  <c r="I9" i="62" s="1"/>
  <c r="J9" i="62" s="1"/>
  <c r="H7" i="62"/>
  <c r="B7" i="62"/>
  <c r="A2" i="62"/>
  <c r="I1" i="62"/>
  <c r="A1" i="62"/>
  <c r="D4" i="52"/>
  <c r="H92" i="61"/>
  <c r="B92" i="61"/>
  <c r="H41" i="61"/>
  <c r="B41" i="61"/>
  <c r="I40" i="61"/>
  <c r="J40" i="61" s="1"/>
  <c r="G40" i="61"/>
  <c r="E40" i="61"/>
  <c r="F40" i="61" s="1"/>
  <c r="E39" i="61"/>
  <c r="F39" i="61" s="1"/>
  <c r="G39" i="61" s="1"/>
  <c r="I39" i="61" s="1"/>
  <c r="J39" i="61" s="1"/>
  <c r="E38" i="61"/>
  <c r="F38" i="61" s="1"/>
  <c r="G38" i="61" s="1"/>
  <c r="I38" i="61" s="1"/>
  <c r="J38" i="61" s="1"/>
  <c r="E37" i="61"/>
  <c r="F37" i="61" s="1"/>
  <c r="G37" i="61" s="1"/>
  <c r="I37" i="61" s="1"/>
  <c r="J37" i="61" s="1"/>
  <c r="E36" i="61"/>
  <c r="F36" i="61" s="1"/>
  <c r="G36" i="61" s="1"/>
  <c r="I36" i="61" s="1"/>
  <c r="J36" i="61" s="1"/>
  <c r="E35" i="61"/>
  <c r="F35" i="61" s="1"/>
  <c r="G35" i="61" s="1"/>
  <c r="I35" i="61" s="1"/>
  <c r="J35" i="61" s="1"/>
  <c r="I34" i="61"/>
  <c r="J34" i="61" s="1"/>
  <c r="G34" i="61"/>
  <c r="E34" i="61"/>
  <c r="F34" i="61" s="1"/>
  <c r="I33" i="61"/>
  <c r="J33" i="61" s="1"/>
  <c r="G33" i="61"/>
  <c r="E33" i="61"/>
  <c r="F33" i="61" s="1"/>
  <c r="I32" i="61"/>
  <c r="J32" i="61" s="1"/>
  <c r="G32" i="61"/>
  <c r="E32" i="61"/>
  <c r="F32" i="61" s="1"/>
  <c r="I31" i="61"/>
  <c r="J31" i="61" s="1"/>
  <c r="G31" i="61"/>
  <c r="E31" i="61"/>
  <c r="F31" i="61" s="1"/>
  <c r="I30" i="61"/>
  <c r="J30" i="61" s="1"/>
  <c r="E30" i="61"/>
  <c r="F30" i="61" s="1"/>
  <c r="G30" i="61" s="1"/>
  <c r="I29" i="61"/>
  <c r="J29" i="61" s="1"/>
  <c r="G29" i="61"/>
  <c r="E29" i="61"/>
  <c r="F29" i="61" s="1"/>
  <c r="E28" i="61"/>
  <c r="F28" i="61" s="1"/>
  <c r="G28" i="61" s="1"/>
  <c r="I28" i="61" s="1"/>
  <c r="J28" i="61" s="1"/>
  <c r="I27" i="61"/>
  <c r="J27" i="61" s="1"/>
  <c r="G27" i="61"/>
  <c r="E27" i="61"/>
  <c r="F27" i="61" s="1"/>
  <c r="I26" i="61"/>
  <c r="J26" i="61" s="1"/>
  <c r="G26" i="61"/>
  <c r="E26" i="61"/>
  <c r="F26" i="61" s="1"/>
  <c r="E25" i="61"/>
  <c r="F25" i="61" s="1"/>
  <c r="G25" i="61" s="1"/>
  <c r="I25" i="61" s="1"/>
  <c r="J25" i="61" s="1"/>
  <c r="I23" i="61"/>
  <c r="J23" i="61" s="1"/>
  <c r="G23" i="61"/>
  <c r="E23" i="61"/>
  <c r="F23" i="61" s="1"/>
  <c r="E22" i="61"/>
  <c r="F22" i="61" s="1"/>
  <c r="G22" i="61" s="1"/>
  <c r="I22" i="61" s="1"/>
  <c r="J22" i="61" s="1"/>
  <c r="I21" i="61"/>
  <c r="J21" i="61" s="1"/>
  <c r="G21" i="61"/>
  <c r="E21" i="61"/>
  <c r="F21" i="61" s="1"/>
  <c r="I20" i="61"/>
  <c r="J20" i="61" s="1"/>
  <c r="G20" i="61"/>
  <c r="E20" i="61"/>
  <c r="F20" i="61" s="1"/>
  <c r="E19" i="61"/>
  <c r="F19" i="61" s="1"/>
  <c r="G19" i="61" s="1"/>
  <c r="I19" i="61" s="1"/>
  <c r="J19" i="61" s="1"/>
  <c r="I18" i="61"/>
  <c r="J18" i="61" s="1"/>
  <c r="G18" i="61"/>
  <c r="E18" i="61"/>
  <c r="F18" i="61" s="1"/>
  <c r="I17" i="61"/>
  <c r="J17" i="61" s="1"/>
  <c r="E17" i="61"/>
  <c r="F17" i="61" s="1"/>
  <c r="G17" i="61" s="1"/>
  <c r="I16" i="61"/>
  <c r="J16" i="61" s="1"/>
  <c r="E16" i="61"/>
  <c r="F16" i="61" s="1"/>
  <c r="G16" i="61" s="1"/>
  <c r="I15" i="61"/>
  <c r="J15" i="61" s="1"/>
  <c r="G15" i="61"/>
  <c r="E15" i="61"/>
  <c r="F15" i="61" s="1"/>
  <c r="I14" i="61"/>
  <c r="J14" i="61" s="1"/>
  <c r="E14" i="61"/>
  <c r="F14" i="61" s="1"/>
  <c r="G14" i="61" s="1"/>
  <c r="I12" i="61"/>
  <c r="J12" i="61" s="1"/>
  <c r="G12" i="61"/>
  <c r="E12" i="61"/>
  <c r="F12" i="61" s="1"/>
  <c r="I11" i="61"/>
  <c r="J11" i="61" s="1"/>
  <c r="G11" i="61"/>
  <c r="E11" i="61"/>
  <c r="F11" i="61" s="1"/>
  <c r="E10" i="61"/>
  <c r="F10" i="61" s="1"/>
  <c r="G10" i="61" s="1"/>
  <c r="I10" i="61" s="1"/>
  <c r="J10" i="61" s="1"/>
  <c r="I9" i="61"/>
  <c r="J9" i="61" s="1"/>
  <c r="G9" i="61"/>
  <c r="E9" i="61"/>
  <c r="F9" i="61" s="1"/>
  <c r="H7" i="61"/>
  <c r="B7" i="61"/>
  <c r="A2" i="61"/>
  <c r="I1" i="61"/>
  <c r="A1" i="61"/>
  <c r="C4" i="52"/>
  <c r="H120" i="60"/>
  <c r="B120" i="60"/>
  <c r="H69" i="60"/>
  <c r="B69" i="60"/>
  <c r="E68" i="60"/>
  <c r="F68" i="60" s="1"/>
  <c r="G68" i="60" s="1"/>
  <c r="I68" i="60" s="1"/>
  <c r="E67" i="60"/>
  <c r="F67" i="60" s="1"/>
  <c r="G67" i="60" s="1"/>
  <c r="I67" i="60" s="1"/>
  <c r="E66" i="60"/>
  <c r="F66" i="60" s="1"/>
  <c r="G66" i="60" s="1"/>
  <c r="I66" i="60" s="1"/>
  <c r="E64" i="60"/>
  <c r="F64" i="60" s="1"/>
  <c r="G64" i="60" s="1"/>
  <c r="I64" i="60" s="1"/>
  <c r="E63" i="60"/>
  <c r="F63" i="60" s="1"/>
  <c r="G63" i="60" s="1"/>
  <c r="I63" i="60" s="1"/>
  <c r="E62" i="60"/>
  <c r="F62" i="60" s="1"/>
  <c r="G62" i="60" s="1"/>
  <c r="I62" i="60" s="1"/>
  <c r="E60" i="60"/>
  <c r="F60" i="60" s="1"/>
  <c r="G60" i="60" s="1"/>
  <c r="I60" i="60" s="1"/>
  <c r="E59" i="60"/>
  <c r="F59" i="60" s="1"/>
  <c r="G59" i="60" s="1"/>
  <c r="I59" i="60" s="1"/>
  <c r="E56" i="60"/>
  <c r="F56" i="60" s="1"/>
  <c r="G56" i="60" s="1"/>
  <c r="I56" i="60" s="1"/>
  <c r="E55" i="60"/>
  <c r="F55" i="60" s="1"/>
  <c r="G55" i="60" s="1"/>
  <c r="I55" i="60" s="1"/>
  <c r="E54" i="60"/>
  <c r="F54" i="60" s="1"/>
  <c r="G54" i="60" s="1"/>
  <c r="I54" i="60" s="1"/>
  <c r="E53" i="60"/>
  <c r="F53" i="60" s="1"/>
  <c r="G53" i="60" s="1"/>
  <c r="I53" i="60" s="1"/>
  <c r="E51" i="60"/>
  <c r="F51" i="60" s="1"/>
  <c r="G51" i="60" s="1"/>
  <c r="I51" i="60" s="1"/>
  <c r="E49" i="60"/>
  <c r="F49" i="60" s="1"/>
  <c r="G49" i="60" s="1"/>
  <c r="I49" i="60" s="1"/>
  <c r="E47" i="60"/>
  <c r="F47" i="60" s="1"/>
  <c r="G47" i="60" s="1"/>
  <c r="I47" i="60" s="1"/>
  <c r="E46" i="60"/>
  <c r="F46" i="60" s="1"/>
  <c r="G46" i="60" s="1"/>
  <c r="I46" i="60" s="1"/>
  <c r="E45" i="60"/>
  <c r="F45" i="60" s="1"/>
  <c r="G45" i="60" s="1"/>
  <c r="I45" i="60" s="1"/>
  <c r="E43" i="60"/>
  <c r="F43" i="60" s="1"/>
  <c r="G43" i="60" s="1"/>
  <c r="I43" i="60" s="1"/>
  <c r="E42" i="60"/>
  <c r="F42" i="60" s="1"/>
  <c r="G42" i="60" s="1"/>
  <c r="I42" i="60" s="1"/>
  <c r="E41" i="60"/>
  <c r="F41" i="60" s="1"/>
  <c r="G41" i="60" s="1"/>
  <c r="I41" i="60" s="1"/>
  <c r="E40" i="60"/>
  <c r="F40" i="60" s="1"/>
  <c r="G40" i="60" s="1"/>
  <c r="I40" i="60" s="1"/>
  <c r="G39" i="60"/>
  <c r="I39" i="60" s="1"/>
  <c r="E39" i="60"/>
  <c r="F39" i="60" s="1"/>
  <c r="E38" i="60"/>
  <c r="F38" i="60" s="1"/>
  <c r="G38" i="60" s="1"/>
  <c r="I38" i="60" s="1"/>
  <c r="E37" i="60"/>
  <c r="F37" i="60" s="1"/>
  <c r="G37" i="60" s="1"/>
  <c r="I37" i="60" s="1"/>
  <c r="E36" i="60"/>
  <c r="F36" i="60" s="1"/>
  <c r="G36" i="60" s="1"/>
  <c r="I36" i="60" s="1"/>
  <c r="E34" i="60"/>
  <c r="F34" i="60" s="1"/>
  <c r="G34" i="60" s="1"/>
  <c r="I34" i="60" s="1"/>
  <c r="E33" i="60"/>
  <c r="F33" i="60" s="1"/>
  <c r="G33" i="60" s="1"/>
  <c r="I33" i="60" s="1"/>
  <c r="E32" i="60"/>
  <c r="F32" i="60" s="1"/>
  <c r="G32" i="60" s="1"/>
  <c r="I32" i="60" s="1"/>
  <c r="E31" i="60"/>
  <c r="F31" i="60" s="1"/>
  <c r="G31" i="60" s="1"/>
  <c r="I31" i="60" s="1"/>
  <c r="E30" i="60"/>
  <c r="F30" i="60" s="1"/>
  <c r="G30" i="60" s="1"/>
  <c r="I30" i="60" s="1"/>
  <c r="E29" i="60"/>
  <c r="F29" i="60" s="1"/>
  <c r="G29" i="60" s="1"/>
  <c r="I29" i="60" s="1"/>
  <c r="E28" i="60"/>
  <c r="F28" i="60" s="1"/>
  <c r="G28" i="60" s="1"/>
  <c r="I28" i="60" s="1"/>
  <c r="E27" i="60"/>
  <c r="F27" i="60" s="1"/>
  <c r="G27" i="60" s="1"/>
  <c r="I27" i="60" s="1"/>
  <c r="E26" i="60"/>
  <c r="F26" i="60" s="1"/>
  <c r="G26" i="60" s="1"/>
  <c r="I26" i="60" s="1"/>
  <c r="E25" i="60"/>
  <c r="F25" i="60" s="1"/>
  <c r="G25" i="60" s="1"/>
  <c r="I25" i="60" s="1"/>
  <c r="E24" i="60"/>
  <c r="F24" i="60" s="1"/>
  <c r="G24" i="60" s="1"/>
  <c r="I24" i="60" s="1"/>
  <c r="E23" i="60"/>
  <c r="F23" i="60" s="1"/>
  <c r="G23" i="60" s="1"/>
  <c r="I23" i="60" s="1"/>
  <c r="I22" i="60"/>
  <c r="E22" i="60"/>
  <c r="F22" i="60" s="1"/>
  <c r="G22" i="60" s="1"/>
  <c r="E21" i="60"/>
  <c r="F21" i="60" s="1"/>
  <c r="G21" i="60" s="1"/>
  <c r="I21" i="60" s="1"/>
  <c r="I18" i="60"/>
  <c r="E18" i="60"/>
  <c r="F18" i="60" s="1"/>
  <c r="G18" i="60" s="1"/>
  <c r="E17" i="60"/>
  <c r="F17" i="60" s="1"/>
  <c r="G17" i="60" s="1"/>
  <c r="I17" i="60" s="1"/>
  <c r="E16" i="60"/>
  <c r="F16" i="60" s="1"/>
  <c r="G16" i="60" s="1"/>
  <c r="I16" i="60" s="1"/>
  <c r="E15" i="60"/>
  <c r="F15" i="60" s="1"/>
  <c r="G15" i="60" s="1"/>
  <c r="I15" i="60" s="1"/>
  <c r="E14" i="60"/>
  <c r="F14" i="60" s="1"/>
  <c r="G14" i="60" s="1"/>
  <c r="I14" i="60" s="1"/>
  <c r="I13" i="60"/>
  <c r="E13" i="60"/>
  <c r="F13" i="60" s="1"/>
  <c r="G13" i="60" s="1"/>
  <c r="E12" i="60"/>
  <c r="F12" i="60" s="1"/>
  <c r="G12" i="60" s="1"/>
  <c r="E10" i="60"/>
  <c r="F10" i="60" s="1"/>
  <c r="G10" i="60" s="1"/>
  <c r="I10" i="60" s="1"/>
  <c r="H7" i="60"/>
  <c r="B7" i="60"/>
  <c r="A2" i="60"/>
  <c r="I1" i="60"/>
  <c r="A1" i="60"/>
  <c r="H116" i="7"/>
  <c r="H7" i="7"/>
  <c r="H65" i="7"/>
  <c r="B7" i="7"/>
  <c r="B116" i="7"/>
  <c r="B65" i="7"/>
  <c r="E34" i="7"/>
  <c r="F34" i="7" s="1"/>
  <c r="G34" i="7" s="1"/>
  <c r="E35" i="7"/>
  <c r="F35" i="7" s="1"/>
  <c r="G35" i="7" s="1"/>
  <c r="E36" i="7"/>
  <c r="F36" i="7" s="1"/>
  <c r="G36" i="7" s="1"/>
  <c r="I36" i="7" s="1"/>
  <c r="E38" i="7"/>
  <c r="F38" i="7" s="1"/>
  <c r="G38" i="7" s="1"/>
  <c r="I37" i="7" s="1"/>
  <c r="J37" i="7" s="1"/>
  <c r="E39" i="7"/>
  <c r="F39" i="7" s="1"/>
  <c r="G39" i="7" s="1"/>
  <c r="I39" i="7" s="1"/>
  <c r="J39" i="7" s="1"/>
  <c r="E40" i="7"/>
  <c r="F40" i="7" s="1"/>
  <c r="G40" i="7" s="1"/>
  <c r="I40" i="7" s="1"/>
  <c r="J40" i="7" s="1"/>
  <c r="E42" i="7"/>
  <c r="F42" i="7" s="1"/>
  <c r="G42" i="7" s="1"/>
  <c r="I41" i="7" s="1"/>
  <c r="J41" i="7" s="1"/>
  <c r="E43" i="7"/>
  <c r="F43" i="7" s="1"/>
  <c r="G43" i="7" s="1"/>
  <c r="E44" i="7"/>
  <c r="F44" i="7" s="1"/>
  <c r="G44" i="7" s="1"/>
  <c r="I44" i="7" s="1"/>
  <c r="E45" i="7"/>
  <c r="F45" i="7" s="1"/>
  <c r="G45" i="7" s="1"/>
  <c r="I45" i="7" s="1"/>
  <c r="E47" i="7"/>
  <c r="F47" i="7" s="1"/>
  <c r="G47" i="7" s="1"/>
  <c r="E48" i="7"/>
  <c r="F48" i="7" s="1"/>
  <c r="G48" i="7" s="1"/>
  <c r="E49" i="7"/>
  <c r="F49" i="7" s="1"/>
  <c r="G49" i="7" s="1"/>
  <c r="E50" i="7"/>
  <c r="F50" i="7" s="1"/>
  <c r="G50" i="7" s="1"/>
  <c r="E51" i="7"/>
  <c r="F51" i="7" s="1"/>
  <c r="G51" i="7" s="1"/>
  <c r="I51" i="7" s="1"/>
  <c r="E52" i="7"/>
  <c r="F52" i="7" s="1"/>
  <c r="G52" i="7" s="1"/>
  <c r="I52" i="7" s="1"/>
  <c r="E54" i="7"/>
  <c r="F54" i="7" s="1"/>
  <c r="G54" i="7" s="1"/>
  <c r="E57" i="7"/>
  <c r="F57" i="7" s="1"/>
  <c r="G57" i="7" s="1"/>
  <c r="I55" i="7" s="1"/>
  <c r="E58" i="7"/>
  <c r="F58" i="7" s="1"/>
  <c r="G58" i="7" s="1"/>
  <c r="I58" i="7" s="1"/>
  <c r="E60" i="7"/>
  <c r="F60" i="7" s="1"/>
  <c r="G60" i="7" s="1"/>
  <c r="E61" i="7"/>
  <c r="F61" i="7" s="1"/>
  <c r="G61" i="7" s="1"/>
  <c r="E64" i="7"/>
  <c r="F64" i="7" s="1"/>
  <c r="G64" i="7" s="1"/>
  <c r="I64" i="7" s="1"/>
  <c r="E9" i="7"/>
  <c r="F9" i="7" s="1"/>
  <c r="G9" i="7" s="1"/>
  <c r="E11" i="7"/>
  <c r="F11" i="7" s="1"/>
  <c r="G11" i="7" s="1"/>
  <c r="E13" i="7"/>
  <c r="F13" i="7" s="1"/>
  <c r="G13" i="7" s="1"/>
  <c r="E14" i="7"/>
  <c r="F14" i="7" s="1"/>
  <c r="G14" i="7" s="1"/>
  <c r="E15" i="7"/>
  <c r="F15" i="7" s="1"/>
  <c r="G15" i="7" s="1"/>
  <c r="E16" i="7"/>
  <c r="F16" i="7" s="1"/>
  <c r="G16" i="7" s="1"/>
  <c r="E18" i="7"/>
  <c r="F18" i="7" s="1"/>
  <c r="G18" i="7" s="1"/>
  <c r="I18" i="7" s="1"/>
  <c r="E19" i="7"/>
  <c r="F19" i="7" s="1"/>
  <c r="G19" i="7" s="1"/>
  <c r="I19" i="7" s="1"/>
  <c r="E20" i="7"/>
  <c r="F20" i="7" s="1"/>
  <c r="G20" i="7" s="1"/>
  <c r="I20" i="7" s="1"/>
  <c r="E21" i="7"/>
  <c r="F21" i="7" s="1"/>
  <c r="G21" i="7" s="1"/>
  <c r="I21" i="7" s="1"/>
  <c r="E23" i="7"/>
  <c r="F23" i="7" s="1"/>
  <c r="G23" i="7" s="1"/>
  <c r="I23" i="7" s="1"/>
  <c r="J23" i="7" s="1"/>
  <c r="E24" i="7"/>
  <c r="F24" i="7" s="1"/>
  <c r="G24" i="7" s="1"/>
  <c r="I24" i="7" s="1"/>
  <c r="E27" i="7"/>
  <c r="F27" i="7" s="1"/>
  <c r="G27" i="7" s="1"/>
  <c r="E29" i="7"/>
  <c r="F29" i="7" s="1"/>
  <c r="G29" i="7" s="1"/>
  <c r="E31" i="7"/>
  <c r="F31" i="7" s="1"/>
  <c r="G31" i="7" s="1"/>
  <c r="B73" i="52"/>
  <c r="B71" i="52"/>
  <c r="G57" i="63" s="1"/>
  <c r="I57" i="63" s="1"/>
  <c r="J57" i="63" s="1"/>
  <c r="E33" i="7"/>
  <c r="F33" i="7" s="1"/>
  <c r="G33" i="7" s="1"/>
  <c r="G62" i="62"/>
  <c r="I62" i="62" s="1"/>
  <c r="J62" i="62" s="1"/>
  <c r="G70" i="61"/>
  <c r="I70" i="61" s="1"/>
  <c r="J70" i="61" s="1"/>
  <c r="G62" i="61"/>
  <c r="I62" i="61" s="1"/>
  <c r="J62" i="61" s="1"/>
  <c r="G103" i="60"/>
  <c r="I103" i="60" s="1"/>
  <c r="G90" i="7"/>
  <c r="I90" i="7" s="1"/>
  <c r="G80" i="7"/>
  <c r="I80" i="7" s="1"/>
  <c r="A2" i="7"/>
  <c r="A1" i="7"/>
  <c r="I1" i="7"/>
  <c r="B4" i="52"/>
  <c r="J40" i="63" l="1"/>
  <c r="J33" i="62"/>
  <c r="G96" i="60"/>
  <c r="I96" i="60" s="1"/>
  <c r="G55" i="62"/>
  <c r="I55" i="62" s="1"/>
  <c r="J55" i="62" s="1"/>
  <c r="G70" i="65"/>
  <c r="H70" i="64"/>
  <c r="G79" i="60"/>
  <c r="I79" i="60" s="1"/>
  <c r="G109" i="7"/>
  <c r="I109" i="7" s="1"/>
  <c r="G111" i="7"/>
  <c r="I111" i="7" s="1"/>
  <c r="G64" i="63"/>
  <c r="I64" i="63" s="1"/>
  <c r="J64" i="63" s="1"/>
  <c r="G73" i="60"/>
  <c r="I73" i="60" s="1"/>
  <c r="G81" i="7"/>
  <c r="I81" i="7" s="1"/>
  <c r="G91" i="61"/>
  <c r="I91" i="61" s="1"/>
  <c r="J91" i="61" s="1"/>
  <c r="G49" i="63"/>
  <c r="I49" i="63" s="1"/>
  <c r="J49" i="63" s="1"/>
  <c r="G70" i="7"/>
  <c r="I70" i="7" s="1"/>
  <c r="G112" i="7"/>
  <c r="I112" i="7" s="1"/>
  <c r="G89" i="60"/>
  <c r="I89" i="60" s="1"/>
  <c r="G117" i="60"/>
  <c r="I117" i="60" s="1"/>
  <c r="G55" i="61"/>
  <c r="I55" i="61" s="1"/>
  <c r="J55" i="61" s="1"/>
  <c r="G83" i="61"/>
  <c r="I83" i="61" s="1"/>
  <c r="J83" i="61" s="1"/>
  <c r="G49" i="62"/>
  <c r="I49" i="62" s="1"/>
  <c r="J49" i="62" s="1"/>
  <c r="G42" i="63"/>
  <c r="I42" i="63" s="1"/>
  <c r="J42" i="63" s="1"/>
  <c r="F64" i="65"/>
  <c r="H64" i="65" s="1"/>
  <c r="G102" i="7"/>
  <c r="I102" i="7" s="1"/>
  <c r="G84" i="60"/>
  <c r="I84" i="60" s="1"/>
  <c r="G109" i="60"/>
  <c r="I109" i="60" s="1"/>
  <c r="G49" i="61"/>
  <c r="I49" i="61" s="1"/>
  <c r="J49" i="61" s="1"/>
  <c r="G77" i="61"/>
  <c r="I77" i="61" s="1"/>
  <c r="J77" i="61" s="1"/>
  <c r="G41" i="62"/>
  <c r="I41" i="62" s="1"/>
  <c r="J41" i="62" s="1"/>
  <c r="G77" i="62"/>
  <c r="I77" i="62" s="1"/>
  <c r="J77" i="62" s="1"/>
  <c r="G62" i="64"/>
  <c r="I62" i="64" s="1"/>
  <c r="G70" i="62"/>
  <c r="I70" i="62" s="1"/>
  <c r="J70" i="62" s="1"/>
  <c r="G6" i="64"/>
  <c r="I6" i="64" s="1"/>
  <c r="D6" i="67"/>
  <c r="I11" i="7"/>
  <c r="G72" i="7"/>
  <c r="I72" i="7" s="1"/>
  <c r="G94" i="7"/>
  <c r="I94" i="7" s="1"/>
  <c r="G114" i="7"/>
  <c r="I114" i="7" s="1"/>
  <c r="G80" i="60"/>
  <c r="I80" i="60" s="1"/>
  <c r="G91" i="60"/>
  <c r="I91" i="60" s="1"/>
  <c r="G104" i="60"/>
  <c r="I104" i="60" s="1"/>
  <c r="G119" i="60"/>
  <c r="I119" i="60" s="1"/>
  <c r="G43" i="61"/>
  <c r="I43" i="61" s="1"/>
  <c r="J43" i="61" s="1"/>
  <c r="G65" i="61"/>
  <c r="I65" i="61" s="1"/>
  <c r="J65" i="61" s="1"/>
  <c r="G78" i="61"/>
  <c r="I78" i="61" s="1"/>
  <c r="J78" i="61" s="1"/>
  <c r="G71" i="7"/>
  <c r="I71" i="7" s="1"/>
  <c r="G43" i="62"/>
  <c r="I43" i="62" s="1"/>
  <c r="J43" i="62" s="1"/>
  <c r="G57" i="62"/>
  <c r="I57" i="62" s="1"/>
  <c r="J57" i="62" s="1"/>
  <c r="G71" i="62"/>
  <c r="I71" i="62" s="1"/>
  <c r="J71" i="62" s="1"/>
  <c r="G44" i="63"/>
  <c r="I44" i="63" s="1"/>
  <c r="J44" i="63" s="1"/>
  <c r="G58" i="63"/>
  <c r="I58" i="63" s="1"/>
  <c r="J58" i="63" s="1"/>
  <c r="G66" i="64"/>
  <c r="I66" i="64" s="1"/>
  <c r="F65" i="65"/>
  <c r="H65" i="65" s="1"/>
  <c r="I15" i="7"/>
  <c r="H58" i="65"/>
  <c r="G74" i="7"/>
  <c r="I74" i="7" s="1"/>
  <c r="G96" i="7"/>
  <c r="I96" i="7" s="1"/>
  <c r="G71" i="60"/>
  <c r="I71" i="60" s="1"/>
  <c r="G78" i="7"/>
  <c r="I78" i="7" s="1"/>
  <c r="G88" i="7"/>
  <c r="I88" i="7" s="1"/>
  <c r="G98" i="7"/>
  <c r="I98" i="7" s="1"/>
  <c r="G110" i="7"/>
  <c r="I110" i="7" s="1"/>
  <c r="G72" i="60"/>
  <c r="I72" i="60" s="1"/>
  <c r="G77" i="60"/>
  <c r="I77" i="60" s="1"/>
  <c r="G83" i="60"/>
  <c r="I83" i="60" s="1"/>
  <c r="G88" i="60"/>
  <c r="I88" i="60" s="1"/>
  <c r="G93" i="60"/>
  <c r="I93" i="60" s="1"/>
  <c r="G101" i="60"/>
  <c r="I101" i="60" s="1"/>
  <c r="G108" i="60"/>
  <c r="I108" i="60" s="1"/>
  <c r="G115" i="60"/>
  <c r="I115" i="60" s="1"/>
  <c r="G77" i="7"/>
  <c r="I77" i="7" s="1"/>
  <c r="G101" i="7"/>
  <c r="I101" i="7" s="1"/>
  <c r="G46" i="61"/>
  <c r="I46" i="61" s="1"/>
  <c r="J46" i="61" s="1"/>
  <c r="G54" i="61"/>
  <c r="I54" i="61" s="1"/>
  <c r="J54" i="61" s="1"/>
  <c r="G61" i="61"/>
  <c r="I61" i="61" s="1"/>
  <c r="J61" i="61" s="1"/>
  <c r="G67" i="61"/>
  <c r="I67" i="61" s="1"/>
  <c r="J67" i="61" s="1"/>
  <c r="G75" i="61"/>
  <c r="I75" i="61" s="1"/>
  <c r="J75" i="61" s="1"/>
  <c r="G82" i="61"/>
  <c r="I82" i="61" s="1"/>
  <c r="J82" i="61" s="1"/>
  <c r="G89" i="61"/>
  <c r="I89" i="61" s="1"/>
  <c r="J89" i="61" s="1"/>
  <c r="G103" i="7"/>
  <c r="I103" i="7" s="1"/>
  <c r="G39" i="62"/>
  <c r="I39" i="62" s="1"/>
  <c r="J39" i="62" s="1"/>
  <c r="G46" i="62"/>
  <c r="I46" i="62" s="1"/>
  <c r="J46" i="62" s="1"/>
  <c r="G54" i="62"/>
  <c r="I54" i="62" s="1"/>
  <c r="J54" i="62" s="1"/>
  <c r="G61" i="62"/>
  <c r="I61" i="62" s="1"/>
  <c r="J61" i="62" s="1"/>
  <c r="G67" i="62"/>
  <c r="I67" i="62" s="1"/>
  <c r="J67" i="62" s="1"/>
  <c r="G75" i="62"/>
  <c r="I75" i="62" s="1"/>
  <c r="J75" i="62" s="1"/>
  <c r="G107" i="7"/>
  <c r="I107" i="7" s="1"/>
  <c r="G48" i="63"/>
  <c r="I48" i="63" s="1"/>
  <c r="J48" i="63" s="1"/>
  <c r="G54" i="63"/>
  <c r="I54" i="63" s="1"/>
  <c r="J54" i="63" s="1"/>
  <c r="G62" i="63"/>
  <c r="I62" i="63" s="1"/>
  <c r="J62" i="63" s="1"/>
  <c r="G60" i="64"/>
  <c r="I60" i="64" s="1"/>
  <c r="F60" i="65"/>
  <c r="H60" i="65" s="1"/>
  <c r="I13" i="7"/>
  <c r="I16" i="7"/>
  <c r="G82" i="7"/>
  <c r="I82" i="7" s="1"/>
  <c r="G104" i="7"/>
  <c r="I104" i="7" s="1"/>
  <c r="G75" i="60"/>
  <c r="I75" i="60" s="1"/>
  <c r="G85" i="60"/>
  <c r="I85" i="60" s="1"/>
  <c r="G97" i="60"/>
  <c r="I97" i="60" s="1"/>
  <c r="G112" i="60"/>
  <c r="I112" i="60" s="1"/>
  <c r="G85" i="7"/>
  <c r="I85" i="7" s="1"/>
  <c r="G50" i="61"/>
  <c r="I50" i="61" s="1"/>
  <c r="J50" i="61" s="1"/>
  <c r="G57" i="61"/>
  <c r="I57" i="61" s="1"/>
  <c r="J57" i="61" s="1"/>
  <c r="G71" i="61"/>
  <c r="I71" i="61" s="1"/>
  <c r="J71" i="61" s="1"/>
  <c r="G86" i="61"/>
  <c r="I86" i="61" s="1"/>
  <c r="J86" i="61" s="1"/>
  <c r="G35" i="62"/>
  <c r="I35" i="62" s="1"/>
  <c r="J35" i="62" s="1"/>
  <c r="G50" i="62"/>
  <c r="I50" i="62" s="1"/>
  <c r="J50" i="62" s="1"/>
  <c r="G65" i="62"/>
  <c r="I65" i="62" s="1"/>
  <c r="J65" i="62" s="1"/>
  <c r="G78" i="62"/>
  <c r="I78" i="62" s="1"/>
  <c r="J78" i="62" s="1"/>
  <c r="G52" i="63"/>
  <c r="I52" i="63" s="1"/>
  <c r="J52" i="63" s="1"/>
  <c r="G68" i="63"/>
  <c r="I68" i="63" s="1"/>
  <c r="J68" i="63" s="1"/>
  <c r="I9" i="7"/>
  <c r="G86" i="7"/>
  <c r="I86" i="7" s="1"/>
  <c r="G106" i="7"/>
  <c r="I106" i="7" s="1"/>
  <c r="G76" i="60"/>
  <c r="I76" i="60" s="1"/>
  <c r="G81" i="60"/>
  <c r="I81" i="60" s="1"/>
  <c r="G87" i="60"/>
  <c r="I87" i="60" s="1"/>
  <c r="G92" i="60"/>
  <c r="I92" i="60" s="1"/>
  <c r="G99" i="60"/>
  <c r="I99" i="60" s="1"/>
  <c r="G107" i="60"/>
  <c r="I107" i="60" s="1"/>
  <c r="G113" i="60"/>
  <c r="I113" i="60" s="1"/>
  <c r="G6" i="7"/>
  <c r="I6" i="7" s="1"/>
  <c r="G97" i="7"/>
  <c r="I97" i="7" s="1"/>
  <c r="G45" i="61"/>
  <c r="I45" i="61" s="1"/>
  <c r="J45" i="61" s="1"/>
  <c r="G51" i="61"/>
  <c r="I51" i="61" s="1"/>
  <c r="J51" i="61" s="1"/>
  <c r="G59" i="61"/>
  <c r="I59" i="61" s="1"/>
  <c r="J59" i="61" s="1"/>
  <c r="G66" i="61"/>
  <c r="I66" i="61" s="1"/>
  <c r="J66" i="61" s="1"/>
  <c r="G73" i="61"/>
  <c r="I73" i="61" s="1"/>
  <c r="J73" i="61" s="1"/>
  <c r="G81" i="61"/>
  <c r="I81" i="61" s="1"/>
  <c r="J81" i="61" s="1"/>
  <c r="G87" i="61"/>
  <c r="I87" i="61" s="1"/>
  <c r="J87" i="61" s="1"/>
  <c r="G79" i="7"/>
  <c r="I79" i="7" s="1"/>
  <c r="G38" i="62"/>
  <c r="I38" i="62" s="1"/>
  <c r="J38" i="62" s="1"/>
  <c r="G45" i="62"/>
  <c r="I45" i="62" s="1"/>
  <c r="J45" i="62" s="1"/>
  <c r="G51" i="62"/>
  <c r="I51" i="62" s="1"/>
  <c r="J51" i="62" s="1"/>
  <c r="G59" i="62"/>
  <c r="I59" i="62" s="1"/>
  <c r="J59" i="62" s="1"/>
  <c r="G66" i="62"/>
  <c r="I66" i="62" s="1"/>
  <c r="J66" i="62" s="1"/>
  <c r="G73" i="62"/>
  <c r="I73" i="62" s="1"/>
  <c r="J73" i="62" s="1"/>
  <c r="G81" i="62"/>
  <c r="I81" i="62" s="1"/>
  <c r="J81" i="62" s="1"/>
  <c r="G46" i="63"/>
  <c r="I46" i="63" s="1"/>
  <c r="J46" i="63" s="1"/>
  <c r="G53" i="63"/>
  <c r="I53" i="63" s="1"/>
  <c r="J53" i="63" s="1"/>
  <c r="G60" i="63"/>
  <c r="I60" i="63" s="1"/>
  <c r="J60" i="63" s="1"/>
  <c r="G69" i="63"/>
  <c r="I69" i="63" s="1"/>
  <c r="J69" i="63" s="1"/>
  <c r="G67" i="64"/>
  <c r="I67" i="64" s="1"/>
  <c r="I14" i="7"/>
  <c r="B70" i="65"/>
  <c r="G71" i="65" s="1"/>
  <c r="H5" i="52" s="1"/>
  <c r="B70" i="64"/>
  <c r="I58" i="64"/>
  <c r="B93" i="61"/>
  <c r="H68" i="65"/>
  <c r="H69" i="65" s="1"/>
  <c r="H70" i="65" s="1"/>
  <c r="F63" i="65"/>
  <c r="H63" i="65" s="1"/>
  <c r="G83" i="7"/>
  <c r="I83" i="7" s="1"/>
  <c r="G65" i="64"/>
  <c r="I65" i="64" s="1"/>
  <c r="G61" i="64"/>
  <c r="I61" i="64" s="1"/>
  <c r="G99" i="7"/>
  <c r="I99" i="7" s="1"/>
  <c r="G71" i="63"/>
  <c r="I71" i="63" s="1"/>
  <c r="J71" i="63" s="1"/>
  <c r="G67" i="63"/>
  <c r="I67" i="63" s="1"/>
  <c r="J67" i="63" s="1"/>
  <c r="G63" i="63"/>
  <c r="I63" i="63" s="1"/>
  <c r="J63" i="63" s="1"/>
  <c r="G59" i="63"/>
  <c r="I59" i="63" s="1"/>
  <c r="J59" i="63" s="1"/>
  <c r="G55" i="63"/>
  <c r="I55" i="63" s="1"/>
  <c r="J55" i="63" s="1"/>
  <c r="G51" i="63"/>
  <c r="I51" i="63" s="1"/>
  <c r="J51" i="63" s="1"/>
  <c r="G47" i="63"/>
  <c r="I47" i="63" s="1"/>
  <c r="J47" i="63" s="1"/>
  <c r="G43" i="63"/>
  <c r="I43" i="63" s="1"/>
  <c r="J43" i="63" s="1"/>
  <c r="G75" i="7"/>
  <c r="I75" i="7" s="1"/>
  <c r="G80" i="62"/>
  <c r="I80" i="62" s="1"/>
  <c r="J80" i="62" s="1"/>
  <c r="G76" i="62"/>
  <c r="I76" i="62" s="1"/>
  <c r="J76" i="62" s="1"/>
  <c r="G72" i="62"/>
  <c r="I72" i="62" s="1"/>
  <c r="J72" i="62" s="1"/>
  <c r="G68" i="62"/>
  <c r="I68" i="62" s="1"/>
  <c r="J68" i="62" s="1"/>
  <c r="G64" i="62"/>
  <c r="I64" i="62" s="1"/>
  <c r="J64" i="62" s="1"/>
  <c r="G60" i="62"/>
  <c r="I60" i="62" s="1"/>
  <c r="J60" i="62" s="1"/>
  <c r="G56" i="62"/>
  <c r="I56" i="62" s="1"/>
  <c r="J56" i="62" s="1"/>
  <c r="G52" i="62"/>
  <c r="I52" i="62" s="1"/>
  <c r="J52" i="62" s="1"/>
  <c r="G48" i="62"/>
  <c r="I48" i="62" s="1"/>
  <c r="J48" i="62" s="1"/>
  <c r="G44" i="62"/>
  <c r="I44" i="62" s="1"/>
  <c r="J44" i="62" s="1"/>
  <c r="G40" i="62"/>
  <c r="I40" i="62" s="1"/>
  <c r="J40" i="62" s="1"/>
  <c r="G36" i="62"/>
  <c r="I36" i="62" s="1"/>
  <c r="J36" i="62" s="1"/>
  <c r="G95" i="7"/>
  <c r="I95" i="7" s="1"/>
  <c r="G88" i="61"/>
  <c r="I88" i="61" s="1"/>
  <c r="J88" i="61" s="1"/>
  <c r="G84" i="61"/>
  <c r="I84" i="61" s="1"/>
  <c r="J84" i="61" s="1"/>
  <c r="G80" i="61"/>
  <c r="I80" i="61" s="1"/>
  <c r="J80" i="61" s="1"/>
  <c r="G76" i="61"/>
  <c r="I76" i="61" s="1"/>
  <c r="J76" i="61" s="1"/>
  <c r="G72" i="61"/>
  <c r="I72" i="61" s="1"/>
  <c r="J72" i="61" s="1"/>
  <c r="G68" i="61"/>
  <c r="I68" i="61" s="1"/>
  <c r="J68" i="61" s="1"/>
  <c r="G64" i="61"/>
  <c r="I64" i="61" s="1"/>
  <c r="J64" i="61" s="1"/>
  <c r="G60" i="61"/>
  <c r="I60" i="61" s="1"/>
  <c r="J60" i="61" s="1"/>
  <c r="G56" i="61"/>
  <c r="I56" i="61" s="1"/>
  <c r="J56" i="61" s="1"/>
  <c r="G52" i="61"/>
  <c r="I52" i="61" s="1"/>
  <c r="J52" i="61" s="1"/>
  <c r="G48" i="61"/>
  <c r="I48" i="61" s="1"/>
  <c r="J48" i="61" s="1"/>
  <c r="G44" i="61"/>
  <c r="I44" i="61" s="1"/>
  <c r="J44" i="61" s="1"/>
  <c r="G105" i="7"/>
  <c r="I105" i="7" s="1"/>
  <c r="G89" i="7"/>
  <c r="I89" i="7" s="1"/>
  <c r="G73" i="7"/>
  <c r="I73" i="7" s="1"/>
  <c r="G118" i="60"/>
  <c r="I118" i="60" s="1"/>
  <c r="G114" i="60"/>
  <c r="I114" i="60" s="1"/>
  <c r="G110" i="60"/>
  <c r="I110" i="60" s="1"/>
  <c r="G106" i="60"/>
  <c r="I106" i="60" s="1"/>
  <c r="G102" i="60"/>
  <c r="I102" i="60" s="1"/>
  <c r="G98" i="60"/>
  <c r="I98" i="60" s="1"/>
  <c r="G94" i="60"/>
  <c r="I94" i="60" s="1"/>
  <c r="F62" i="65"/>
  <c r="H62" i="65" s="1"/>
  <c r="G64" i="64"/>
  <c r="I64" i="64" s="1"/>
  <c r="I69" i="64" s="1"/>
  <c r="I70" i="64" s="1"/>
  <c r="G66" i="63"/>
  <c r="I66" i="63" s="1"/>
  <c r="J66" i="63" s="1"/>
  <c r="G61" i="63"/>
  <c r="I61" i="63" s="1"/>
  <c r="J61" i="63" s="1"/>
  <c r="G56" i="63"/>
  <c r="I56" i="63" s="1"/>
  <c r="J56" i="63" s="1"/>
  <c r="G50" i="63"/>
  <c r="I50" i="63" s="1"/>
  <c r="J50" i="63" s="1"/>
  <c r="G45" i="63"/>
  <c r="I45" i="63" s="1"/>
  <c r="J45" i="63" s="1"/>
  <c r="G91" i="7"/>
  <c r="I91" i="7" s="1"/>
  <c r="G79" i="62"/>
  <c r="I79" i="62" s="1"/>
  <c r="J79" i="62" s="1"/>
  <c r="G74" i="62"/>
  <c r="I74" i="62" s="1"/>
  <c r="J74" i="62" s="1"/>
  <c r="G69" i="62"/>
  <c r="I69" i="62" s="1"/>
  <c r="J69" i="62" s="1"/>
  <c r="G63" i="62"/>
  <c r="I63" i="62" s="1"/>
  <c r="J63" i="62" s="1"/>
  <c r="G58" i="62"/>
  <c r="I58" i="62" s="1"/>
  <c r="J58" i="62" s="1"/>
  <c r="G53" i="62"/>
  <c r="I53" i="62" s="1"/>
  <c r="J53" i="62" s="1"/>
  <c r="G47" i="62"/>
  <c r="I47" i="62" s="1"/>
  <c r="J47" i="62" s="1"/>
  <c r="G42" i="62"/>
  <c r="I42" i="62" s="1"/>
  <c r="J42" i="62" s="1"/>
  <c r="G37" i="62"/>
  <c r="I37" i="62" s="1"/>
  <c r="J37" i="62" s="1"/>
  <c r="G87" i="7"/>
  <c r="I87" i="7" s="1"/>
  <c r="G90" i="61"/>
  <c r="I90" i="61" s="1"/>
  <c r="J90" i="61" s="1"/>
  <c r="G85" i="61"/>
  <c r="I85" i="61" s="1"/>
  <c r="J85" i="61" s="1"/>
  <c r="G79" i="61"/>
  <c r="I79" i="61" s="1"/>
  <c r="J79" i="61" s="1"/>
  <c r="G74" i="61"/>
  <c r="I74" i="61" s="1"/>
  <c r="J74" i="61" s="1"/>
  <c r="G69" i="61"/>
  <c r="I69" i="61" s="1"/>
  <c r="J69" i="61" s="1"/>
  <c r="G63" i="61"/>
  <c r="I63" i="61" s="1"/>
  <c r="J63" i="61" s="1"/>
  <c r="G58" i="61"/>
  <c r="I58" i="61" s="1"/>
  <c r="J58" i="61" s="1"/>
  <c r="G53" i="61"/>
  <c r="I53" i="61" s="1"/>
  <c r="J53" i="61" s="1"/>
  <c r="G47" i="61"/>
  <c r="I47" i="61" s="1"/>
  <c r="J47" i="61" s="1"/>
  <c r="G113" i="7"/>
  <c r="I113" i="7" s="1"/>
  <c r="G93" i="7"/>
  <c r="I93" i="7" s="1"/>
  <c r="G69" i="7"/>
  <c r="I69" i="7" s="1"/>
  <c r="G116" i="60"/>
  <c r="I116" i="60" s="1"/>
  <c r="G111" i="60"/>
  <c r="I111" i="60" s="1"/>
  <c r="G105" i="60"/>
  <c r="I105" i="60" s="1"/>
  <c r="G100" i="60"/>
  <c r="I100" i="60" s="1"/>
  <c r="G95" i="60"/>
  <c r="I95" i="60" s="1"/>
  <c r="G90" i="60"/>
  <c r="I90" i="60" s="1"/>
  <c r="G86" i="60"/>
  <c r="I86" i="60" s="1"/>
  <c r="G82" i="60"/>
  <c r="I82" i="60" s="1"/>
  <c r="G78" i="60"/>
  <c r="I78" i="60" s="1"/>
  <c r="G74" i="60"/>
  <c r="I74" i="60" s="1"/>
  <c r="G67" i="7"/>
  <c r="I67" i="7" s="1"/>
  <c r="G108" i="7"/>
  <c r="I108" i="7" s="1"/>
  <c r="G100" i="7"/>
  <c r="I100" i="7" s="1"/>
  <c r="G92" i="7"/>
  <c r="I92" i="7" s="1"/>
  <c r="G84" i="7"/>
  <c r="I84" i="7" s="1"/>
  <c r="G76" i="7"/>
  <c r="I76" i="7" s="1"/>
  <c r="G68" i="7"/>
  <c r="I68" i="7" s="1"/>
  <c r="F61" i="65"/>
  <c r="H61" i="65" s="1"/>
  <c r="G63" i="64"/>
  <c r="I63" i="64" s="1"/>
  <c r="G115" i="7"/>
  <c r="I115" i="7" s="1"/>
  <c r="G70" i="63"/>
  <c r="I70" i="63" s="1"/>
  <c r="J70" i="63" s="1"/>
  <c r="F66" i="65"/>
  <c r="H66" i="65" s="1"/>
  <c r="G68" i="64"/>
  <c r="I68" i="64" s="1"/>
  <c r="G65" i="63"/>
  <c r="I65" i="63" s="1"/>
  <c r="J65" i="63" s="1"/>
  <c r="F6" i="65"/>
  <c r="G6" i="60"/>
  <c r="I6" i="60" s="1"/>
  <c r="G6" i="63"/>
  <c r="I6" i="63" s="1"/>
  <c r="J6" i="63" s="1"/>
  <c r="G6" i="61"/>
  <c r="I6" i="61" s="1"/>
  <c r="J6" i="61" s="1"/>
  <c r="G6" i="62"/>
  <c r="I6" i="62" s="1"/>
  <c r="J6" i="62" s="1"/>
  <c r="H93" i="61"/>
  <c r="H73" i="63"/>
  <c r="B73" i="63"/>
  <c r="B117" i="7"/>
  <c r="H121" i="60"/>
  <c r="B121" i="60"/>
  <c r="I60" i="7"/>
  <c r="I61" i="7"/>
  <c r="I57" i="7"/>
  <c r="I49" i="7"/>
  <c r="I48" i="7"/>
  <c r="I47" i="7"/>
  <c r="I50" i="7"/>
  <c r="I42" i="7"/>
  <c r="I34" i="7"/>
  <c r="I43" i="7"/>
  <c r="I38" i="7"/>
  <c r="J38" i="7" s="1"/>
  <c r="I33" i="7"/>
  <c r="I35" i="7"/>
  <c r="I31" i="7"/>
  <c r="I29" i="7"/>
  <c r="H117" i="7"/>
  <c r="I54" i="7"/>
  <c r="H83" i="62"/>
  <c r="B83" i="62"/>
  <c r="J72" i="63" l="1"/>
  <c r="J82" i="62"/>
  <c r="J92" i="61"/>
  <c r="H71" i="64"/>
  <c r="G5" i="52" s="1"/>
  <c r="H94" i="61"/>
  <c r="D5" i="52" s="1"/>
  <c r="H118" i="7"/>
  <c r="B5" i="52" s="1"/>
  <c r="H74" i="63"/>
  <c r="F5" i="52" s="1"/>
  <c r="H122" i="60"/>
  <c r="C5" i="52" s="1"/>
  <c r="H84" i="62"/>
  <c r="E5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Rideout, Julie (ENB)</author>
    <author>Nathan Phillips</author>
  </authors>
  <commentList>
    <comment ref="G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Rideout, Julie (ENB):</t>
        </r>
        <r>
          <rPr>
            <sz val="9"/>
            <color indexed="81"/>
            <rFont val="Tahoma"/>
            <family val="2"/>
          </rPr>
          <t xml:space="preserve">
1 day added to change due date from Sunday to Monday
</t>
        </r>
      </text>
    </comment>
    <comment ref="G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Rideout, Julie (ENB):</t>
        </r>
        <r>
          <rPr>
            <sz val="9"/>
            <color indexed="81"/>
            <rFont val="Tahoma"/>
            <family val="2"/>
          </rPr>
          <t xml:space="preserve">
1 day added for Family Day, Feb 19, 2018
</t>
        </r>
      </text>
    </comment>
    <comment ref="G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Rideout, Julie (ENB):</t>
        </r>
        <r>
          <rPr>
            <sz val="9"/>
            <color indexed="81"/>
            <rFont val="Tahoma"/>
            <family val="2"/>
          </rPr>
          <t xml:space="preserve">
1 day added for Family Day, Feb 19, 2018
</t>
        </r>
      </text>
    </comment>
    <comment ref="G6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Nathan Phillips:</t>
        </r>
        <r>
          <rPr>
            <sz val="9"/>
            <color indexed="81"/>
            <rFont val="Tahoma"/>
            <family val="2"/>
          </rPr>
          <t xml:space="preserve">
One day added for Victoria Day, May 22, 2017.</t>
        </r>
      </text>
    </comment>
  </commentList>
</comments>
</file>

<file path=xl/sharedStrings.xml><?xml version="1.0" encoding="utf-8"?>
<sst xmlns="http://schemas.openxmlformats.org/spreadsheetml/2006/main" count="1295" uniqueCount="572">
  <si>
    <t>Total • Total</t>
  </si>
  <si>
    <t>Date Filed</t>
  </si>
  <si>
    <t>Date déposé</t>
  </si>
  <si>
    <t>Liberal • Libéral</t>
  </si>
  <si>
    <t>New Democratic • Nouveau Démocratique</t>
  </si>
  <si>
    <t>Green • Vert</t>
  </si>
  <si>
    <t>People's Alliance • Alliance des gens</t>
  </si>
  <si>
    <t>Updated • Mis à jour :</t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</si>
  <si>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</si>
  <si>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01 - Restigouche West/Restigouche-Ouest</t>
  </si>
  <si>
    <t>02 - Campbellton-Dalhousie</t>
  </si>
  <si>
    <t>03 - Restigouche-Chaleur</t>
  </si>
  <si>
    <t>04 - Bathurst West-Beresford/Bathurst-Ouest-Beresford</t>
  </si>
  <si>
    <t>05 - Bathurst East-Nepisiguit-Saint-Isidore/Bathurst-Est-Nepisiguit-Saint-Isidore</t>
  </si>
  <si>
    <t>06 - Caraquet</t>
  </si>
  <si>
    <t>07 - Shippagan-Lamèque-Miscou</t>
  </si>
  <si>
    <t>08 - Tracadie-Sheila</t>
  </si>
  <si>
    <t>09 - Miramichi Bay-Neguac/Baie-de-Miramichi-Neguac</t>
  </si>
  <si>
    <t>10 - Miramichi</t>
  </si>
  <si>
    <t>11 - Southwest Miramichi-Bay du Vin/Miramichi-Sud-Ouest-Baie-du-Vin</t>
  </si>
  <si>
    <t>12 - Kent North/Kent-Nord</t>
  </si>
  <si>
    <t>13 - Kent South/Kent-Sud</t>
  </si>
  <si>
    <t>14 - Shediac Bay-Dieppe/Baie-de-Shediac-Dieppe</t>
  </si>
  <si>
    <t>15 - Shediac-Beaubassin-Cap-Pelé</t>
  </si>
  <si>
    <t>16 - Memramcook-Tantramar</t>
  </si>
  <si>
    <t>17 - Dieppe</t>
  </si>
  <si>
    <t>18 - Moncton East/Moncton-Est</t>
  </si>
  <si>
    <t>19 - Moncton Centre/Moncton-Centre</t>
  </si>
  <si>
    <t>20 - Moncton South/Moncton-Sud</t>
  </si>
  <si>
    <t>21 - Moncton Northwest/Moncton-Nord-Ouest</t>
  </si>
  <si>
    <t>22 - Moncton Southwest/Moncton-Sud-Ouest</t>
  </si>
  <si>
    <t>23 - Riverview</t>
  </si>
  <si>
    <t>24 - Albert</t>
  </si>
  <si>
    <t>25 - Gagetown-Petitcodiac</t>
  </si>
  <si>
    <t>26 - Sussex-Fundy-St. Martins</t>
  </si>
  <si>
    <t>27 - Hampton</t>
  </si>
  <si>
    <t>28 - Quispamsis</t>
  </si>
  <si>
    <t>29 - Rothesay</t>
  </si>
  <si>
    <t>30 - Saint John East/Saint John-Est</t>
  </si>
  <si>
    <t>32 - Saint John Harbour</t>
  </si>
  <si>
    <t>33 - Saint John Lancaster</t>
  </si>
  <si>
    <t>34 - Kings Centre/Kings-Centre</t>
  </si>
  <si>
    <t>36 - Charlotte-Campobello</t>
  </si>
  <si>
    <t>37 - Oromocto-Lincoln</t>
  </si>
  <si>
    <t>38 - Fredericton-Grand Lake</t>
  </si>
  <si>
    <t>39 - New Maryland-Sunbury</t>
  </si>
  <si>
    <t>41 - Fredericton North/Fredericton-Nord</t>
  </si>
  <si>
    <t>42 - Fredericton-York</t>
  </si>
  <si>
    <t>43 - Fredericton West-Hanwell/Fredericton-Ouest-Hanwell</t>
  </si>
  <si>
    <t>45 - Carleton</t>
  </si>
  <si>
    <t>46 - Carleton-Victoria</t>
  </si>
  <si>
    <t>47 - Victoria-La Vallée/Victoria-La-Vallée</t>
  </si>
  <si>
    <t>48 - Edmundston-Madawaska Centre/Edmundston-Madawaska-Centre</t>
  </si>
  <si>
    <t>49 - Madawaska Les Lacs-Edmundston/Madawaska-Les-Lacs-Edmundston</t>
  </si>
  <si>
    <t>31 - Portland-Simonds</t>
  </si>
  <si>
    <t>44 - Carleton-York</t>
  </si>
  <si>
    <t>Status Report: Filing of Electoral Financial Returns • Rapport de situation:  Dépôts des rapports financiers électorals</t>
  </si>
  <si>
    <t>35 - Fundy-The Isles-Saint John West/Fundy-Les-Îles-Saint John-Ouest</t>
  </si>
  <si>
    <t>40 - Fredericton South/Fredericton-Sud</t>
  </si>
  <si>
    <t>Count / Nombre</t>
  </si>
  <si>
    <t>Percentage filed / Pourcentage déposé</t>
  </si>
  <si>
    <t>For the 2018 General Election • Pour les élections générales 2018</t>
  </si>
  <si>
    <t>Election Day</t>
  </si>
  <si>
    <t>Return of Writs (end of election period)</t>
  </si>
  <si>
    <t>Registered Nomination Contestants • Candidats à l'investiture enregistrés</t>
  </si>
  <si>
    <t>Name</t>
  </si>
  <si>
    <t>Convention Date</t>
  </si>
  <si>
    <t>Date du congrès</t>
  </si>
  <si>
    <t>Nom</t>
  </si>
  <si>
    <t>Rogers, Cathy</t>
  </si>
  <si>
    <t>Due during election period?</t>
  </si>
  <si>
    <t>Dû au cours de la période électorale?</t>
  </si>
  <si>
    <t>Preliminary Due date</t>
  </si>
  <si>
    <t>Date dû préliminaire</t>
  </si>
  <si>
    <t>Due Date for Candidate Electoral Financial Return</t>
  </si>
  <si>
    <t>Due Date for Political Party Electoral Financial Return</t>
  </si>
  <si>
    <t>Return Due date</t>
  </si>
  <si>
    <t>Date dû du rapport</t>
  </si>
  <si>
    <t>Status</t>
  </si>
  <si>
    <t>Situation</t>
  </si>
  <si>
    <t>Registered Political Party / Parti politique enregistré</t>
  </si>
  <si>
    <t>Progressive Conservative • Progressiste-Conservateur</t>
  </si>
  <si>
    <t xml:space="preserve">Variables: </t>
  </si>
  <si>
    <t>Date of Convention</t>
  </si>
  <si>
    <t xml:space="preserve">Horsman, Stephen B. </t>
  </si>
  <si>
    <t>Miles, Cynthia D.</t>
  </si>
  <si>
    <t>Coon, David C.</t>
  </si>
  <si>
    <t>Issue of Election Writs (beginning of election period)</t>
  </si>
  <si>
    <t>Savoie, Glen L</t>
  </si>
  <si>
    <t>MacDonald, Kirk D</t>
  </si>
  <si>
    <t>Urquhart, Carl</t>
  </si>
  <si>
    <t>Roussel, Wilfred</t>
  </si>
  <si>
    <t>Brian Macdonald</t>
  </si>
  <si>
    <t>36 - Saint Croix/ Sainte-Croix</t>
  </si>
  <si>
    <t>Chiasson, Charles</t>
  </si>
  <si>
    <t>Faulkner, Vern</t>
  </si>
  <si>
    <t>Linton, Donna M.</t>
  </si>
  <si>
    <t>37 - Oromocto-Lincoln-Fredericton</t>
  </si>
  <si>
    <t>Sabine, John</t>
  </si>
  <si>
    <t>Harvey, Andrew Bruce</t>
  </si>
  <si>
    <t>Manzer, Clair L.</t>
  </si>
  <si>
    <t>Dryer, Wayne</t>
  </si>
  <si>
    <t>Lanigan, Ryan</t>
  </si>
  <si>
    <t>Merritt-Gray, Marilyn</t>
  </si>
  <si>
    <t>Doucet, Richard Michael</t>
  </si>
  <si>
    <t>Guitard, Daniel</t>
  </si>
  <si>
    <t>Date of Registration</t>
  </si>
  <si>
    <t>Date d'enregistrement</t>
  </si>
  <si>
    <t>Flemming, Hugh John Alexander</t>
  </si>
  <si>
    <t>LeBlanc, Monique Anne</t>
  </si>
  <si>
    <t>Crossman, Gary Edward</t>
  </si>
  <si>
    <t>Wetmore, Frederick Ross</t>
  </si>
  <si>
    <t>Northrup, Bruce N.</t>
  </si>
  <si>
    <t>Fairgrieve, Stewart John</t>
  </si>
  <si>
    <t>LeBlanc, Bernard R.</t>
  </si>
  <si>
    <t>Campos, Susy Del Carmen</t>
  </si>
  <si>
    <t>Noel, Brigitte</t>
  </si>
  <si>
    <t>Fitch, Ralph Bruce</t>
  </si>
  <si>
    <t>MacIntosh, Gayla</t>
  </si>
  <si>
    <t>Smissaert, Christopher David</t>
  </si>
  <si>
    <t>Wambolt, Jenn Helen Alice</t>
  </si>
  <si>
    <t>Holland, Michael Phillip</t>
  </si>
  <si>
    <t>Cooke, Lloyd E,</t>
  </si>
  <si>
    <t>Stewart, Charles D</t>
  </si>
  <si>
    <t>Johnson, Margaret C.</t>
  </si>
  <si>
    <t>Anderson-Mason, Andrea D.</t>
  </si>
  <si>
    <t>Keirstead, Brian</t>
  </si>
  <si>
    <t>Tozer, Deborah A.</t>
  </si>
  <si>
    <t>Thériault, Isabelle</t>
  </si>
  <si>
    <t>Godin, Yvon</t>
  </si>
  <si>
    <t>Denis Landry</t>
  </si>
  <si>
    <t>DeSaulniers, Richard S.</t>
  </si>
  <si>
    <t>Merrett, Michelle L.</t>
  </si>
  <si>
    <t>Smith, Scott C.</t>
  </si>
  <si>
    <t>Boulet, Denis Y.</t>
  </si>
  <si>
    <t>McAllister, Ann Louise</t>
  </si>
  <si>
    <t>Paul, David Jason</t>
  </si>
  <si>
    <t>Anderson, Eric Arlington</t>
  </si>
  <si>
    <t>Vance, Shelly Eileen</t>
  </si>
  <si>
    <t>O'Doneell, Arthur Alan</t>
  </si>
  <si>
    <t>Logan, Lester Harry</t>
  </si>
  <si>
    <t>Weston, Daniel</t>
  </si>
  <si>
    <t>Shaw, Paula</t>
  </si>
  <si>
    <t>Underhill Tomilson, Stephanie M.</t>
  </si>
  <si>
    <t>Steeves, Ernest</t>
  </si>
  <si>
    <t>Van Geest, Moranda</t>
  </si>
  <si>
    <t>Hardy, Andy R.</t>
  </si>
  <si>
    <t>Howe, Karen Leigh Anne</t>
  </si>
  <si>
    <t>Leavitt, Randall</t>
  </si>
  <si>
    <t>Rousselle, Alain Pierre</t>
  </si>
  <si>
    <t>Harris, Lisa Lynn</t>
  </si>
  <si>
    <t>Kenny, Brian Andrew</t>
  </si>
  <si>
    <t>Fraser, Bill D.</t>
  </si>
  <si>
    <t>Pringle-Carver, Courtney H.</t>
  </si>
  <si>
    <t>Merrifield, William D.</t>
  </si>
  <si>
    <t>Fife, John Stanley</t>
  </si>
  <si>
    <t>Landry, Francine Danielle</t>
  </si>
  <si>
    <t>LeBlanc, Jacques</t>
  </si>
  <si>
    <t>Wildeman. Amanda Rose</t>
  </si>
  <si>
    <t>Arseneau, Kevin</t>
  </si>
  <si>
    <t>Robichaud, Michel Aldéo</t>
  </si>
  <si>
    <t>Tremblay, Thérèse</t>
  </si>
  <si>
    <t>Landry, Jean Maurice</t>
  </si>
  <si>
    <t>Holt, Susan Catherine</t>
  </si>
  <si>
    <t>Atwin, Jenica</t>
  </si>
  <si>
    <t>Thériault, Charles Bernard</t>
  </si>
  <si>
    <t>Scholten, Alex Joseph</t>
  </si>
  <si>
    <t>Shannon, Morris Ronald Joseph</t>
  </si>
  <si>
    <t>Rector, Craig Albert</t>
  </si>
  <si>
    <t>Lemmon, Gary</t>
  </si>
  <si>
    <t>Brine, Pierre</t>
  </si>
  <si>
    <t>Wilson, Sherry</t>
  </si>
  <si>
    <t>Oliver, William (Bill) G</t>
  </si>
  <si>
    <t>McKinnon, Darryl B. G.</t>
  </si>
  <si>
    <t>Gautreau, Ricky</t>
  </si>
  <si>
    <t>Shephard, Karen Dorothy</t>
  </si>
  <si>
    <t>Ames, John B.</t>
  </si>
  <si>
    <t>Grice, Larry Anthony</t>
  </si>
  <si>
    <t>Murphy, Moira Jane</t>
  </si>
  <si>
    <t>Blue, Kimberly Ann</t>
  </si>
  <si>
    <t>Rouselle, Albert</t>
  </si>
  <si>
    <t>Ashfield, Keith John</t>
  </si>
  <si>
    <t>Griffin, Mike</t>
  </si>
  <si>
    <t>Manuel, Stewart</t>
  </si>
  <si>
    <t>Marshall, Luke</t>
  </si>
  <si>
    <t>Seelye, Paul</t>
  </si>
  <si>
    <t>Murphy, Daniel John Alyre</t>
  </si>
  <si>
    <t>Murdock, Karen R</t>
  </si>
  <si>
    <t>Green, Jill E</t>
  </si>
  <si>
    <t>Doiron, Marcel</t>
  </si>
  <si>
    <t>Austin, Kris</t>
  </si>
  <si>
    <t>Bremer, Gail C</t>
  </si>
  <si>
    <t>Bartlett, Cynthia May</t>
  </si>
  <si>
    <t>Kingston, Marty L</t>
  </si>
  <si>
    <t>Ogden, Barry Keith</t>
  </si>
  <si>
    <t>Comeau, Emery</t>
  </si>
  <si>
    <t>McLean, Peggy M</t>
  </si>
  <si>
    <t>Thompson, Gregory Francis</t>
  </si>
  <si>
    <t>Wright, Joyce</t>
  </si>
  <si>
    <t>Peters, Dave</t>
  </si>
  <si>
    <t>Bedford, Jim</t>
  </si>
  <si>
    <t>Mitton, Megan</t>
  </si>
  <si>
    <t>Barry, Charles Michael</t>
  </si>
  <si>
    <t>Boudreau, Hélène L.</t>
  </si>
  <si>
    <t>Boudreau-Turner, Claudette Anne</t>
  </si>
  <si>
    <t>Riley-Karamanos, Kathleen M.</t>
  </si>
  <si>
    <t>Lowe, Gerald E.</t>
  </si>
  <si>
    <t>MacKenzie, John Colin</t>
  </si>
  <si>
    <t>Melanson, Roger</t>
  </si>
  <si>
    <t>Ngweth, Paulin Blaise</t>
  </si>
  <si>
    <t>Chiasson, Keith</t>
  </si>
  <si>
    <t>Holder, Trevor A</t>
  </si>
  <si>
    <t>LePage, Gilles</t>
  </si>
  <si>
    <t>Mazerolle, Brent Andrew</t>
  </si>
  <si>
    <t>Tremblay, Wendy I</t>
  </si>
  <si>
    <t>Black, Catherine L</t>
  </si>
  <si>
    <t>Parish, Carley J</t>
  </si>
  <si>
    <t>McKee, Robert Killeen</t>
  </si>
  <si>
    <t>Lynch, Pam</t>
  </si>
  <si>
    <t>Carr, Jeff Basil</t>
  </si>
  <si>
    <t>Gauvin, Robert</t>
  </si>
  <si>
    <t>Arseneault, Guy H,</t>
  </si>
  <si>
    <t>Bourque, Benoît</t>
  </si>
  <si>
    <t>Pelletier, Normand</t>
  </si>
  <si>
    <t>Thomason, Mackenzie Basil George</t>
  </si>
  <si>
    <t>Anglehart-Paulin, Stephanie M.</t>
  </si>
  <si>
    <t>Kennedy, Aaron Blake</t>
  </si>
  <si>
    <t>Anderson, Amy</t>
  </si>
  <si>
    <t>Dykeman, Craig</t>
  </si>
  <si>
    <t>Collins, Heather</t>
  </si>
  <si>
    <t>Sisson, Terry</t>
  </si>
  <si>
    <t>Collette, Terry</t>
  </si>
  <si>
    <t>Winslow, Sean Murray</t>
  </si>
  <si>
    <t>D'Amours, Jean-Claude</t>
  </si>
  <si>
    <t>Bishop, Amber Lynne</t>
  </si>
  <si>
    <t>Daigle, Michelle</t>
  </si>
  <si>
    <t>Richardson, Joyce</t>
  </si>
  <si>
    <t>Stewart, Jake</t>
  </si>
  <si>
    <t>Soucy, Daniel (Danny)</t>
  </si>
  <si>
    <t>Wilson, Mary Elizabeth</t>
  </si>
  <si>
    <t>Rickards, Sue</t>
  </si>
  <si>
    <t>Jonah, Susan</t>
  </si>
  <si>
    <t>Landry, Claude</t>
  </si>
  <si>
    <t>Boudreau, Michel</t>
  </si>
  <si>
    <t>Gaudet, Étienne</t>
  </si>
  <si>
    <t>Cardy, Dominic William</t>
  </si>
  <si>
    <t>Smyth, Ian Ronald</t>
  </si>
  <si>
    <t>Volpé, Jeannot</t>
  </si>
  <si>
    <t>Durrant, Christopher</t>
  </si>
  <si>
    <t>Haché, Kevin J.</t>
  </si>
  <si>
    <t>Okana, Cyprien</t>
  </si>
  <si>
    <t>Mullin, Douglas</t>
  </si>
  <si>
    <t>Morehouse, Jacqueline Marie</t>
  </si>
  <si>
    <t>Godfrey, Evelyne</t>
  </si>
  <si>
    <t>Tays, Scarlett</t>
  </si>
  <si>
    <t>Culberson, Christy</t>
  </si>
  <si>
    <t>Hébert, Olivier</t>
  </si>
  <si>
    <t>Duffy, Elizabeth Marie</t>
  </si>
  <si>
    <t>Cyr, Diane M.</t>
  </si>
  <si>
    <t>Branch, Michelle A.</t>
  </si>
  <si>
    <t>King, Lynn</t>
  </si>
  <si>
    <t>Hanley, Glenna Theresa</t>
  </si>
  <si>
    <t>Conroy, Michelle</t>
  </si>
  <si>
    <t>Riel, Marilyn</t>
  </si>
  <si>
    <t>Clark, Dr. Bonnie M</t>
  </si>
  <si>
    <t>Buchanan, Sharon</t>
  </si>
  <si>
    <t>Ellis, Doug</t>
  </si>
  <si>
    <t>Boudreau, Robert</t>
  </si>
  <si>
    <t>Mann, Beverly Anne</t>
  </si>
  <si>
    <t>White, Alex</t>
  </si>
  <si>
    <t>Hansen, Dana</t>
  </si>
  <si>
    <t>Parent, Serge Rémi</t>
  </si>
  <si>
    <t>Landry, Yvon</t>
  </si>
  <si>
    <t>Stewart, Charles David</t>
  </si>
  <si>
    <t>Levesque, Gérald</t>
  </si>
  <si>
    <t>Gallant, Brian</t>
  </si>
  <si>
    <t>Higgs, Blaine</t>
  </si>
  <si>
    <t>Duffy, Madison Rebecca</t>
  </si>
  <si>
    <t>Thomas, Anne-Renée</t>
  </si>
  <si>
    <t>Duffy, Hailey Elizabeth</t>
  </si>
  <si>
    <t>Leblanc, Keith</t>
  </si>
  <si>
    <t>Johnson, Amy E.</t>
  </si>
  <si>
    <t>Caissie, Jessica Ida-Julienne</t>
  </si>
  <si>
    <t>Potvin, Lise Laura</t>
  </si>
  <si>
    <t>Tremblay, Paul Napoleon</t>
  </si>
  <si>
    <t>Casavant, Katy</t>
  </si>
  <si>
    <t>Robertson, Mary Dawna</t>
  </si>
  <si>
    <t>Richardson, Anne</t>
  </si>
  <si>
    <t>Kitchen, Robert Thomas</t>
  </si>
  <si>
    <t>Robertson, Katelyn</t>
  </si>
  <si>
    <t>35 - Fundy-The Isles-Saint John West/Fundy- Les-Îles-Saint John-Ouest</t>
  </si>
  <si>
    <t>36 - Saint Croix/Sainte-Croix</t>
  </si>
  <si>
    <t>Candidates • Candidats</t>
  </si>
  <si>
    <t>Gilles LEPAGE</t>
  </si>
  <si>
    <t>Guy ARSENEAULT</t>
  </si>
  <si>
    <t>Daniel GUITARD</t>
  </si>
  <si>
    <t>Brian KENNY</t>
  </si>
  <si>
    <t>Denis LANDRY</t>
  </si>
  <si>
    <t>Isabelle THÉRIAULT</t>
  </si>
  <si>
    <t>Wilfred ROUSSEL</t>
  </si>
  <si>
    <t>Keith CHIASSON</t>
  </si>
  <si>
    <t>Lisa HARRIS</t>
  </si>
  <si>
    <t>Bill FRASER</t>
  </si>
  <si>
    <t>Andy HARDY</t>
  </si>
  <si>
    <t>Emery COMEAU</t>
  </si>
  <si>
    <t>Benoit BOURQUE</t>
  </si>
  <si>
    <t>Brian GALLANT</t>
  </si>
  <si>
    <t>Jacques LEBLANC</t>
  </si>
  <si>
    <t>Bernard LEBLANC</t>
  </si>
  <si>
    <t>Roger MELANSON</t>
  </si>
  <si>
    <t>Monique LEBLANC</t>
  </si>
  <si>
    <t>Rob MCKEE</t>
  </si>
  <si>
    <t>Cathy ROGERS</t>
  </si>
  <si>
    <t>Courtney PRINGLE-CARVER</t>
  </si>
  <si>
    <t>Susy CAMPOS</t>
  </si>
  <si>
    <t>Brent MAZEROLLE</t>
  </si>
  <si>
    <t>Catherine BLACK</t>
  </si>
  <si>
    <t>Brigitte NOEL</t>
  </si>
  <si>
    <t>Ian SMYTH</t>
  </si>
  <si>
    <t>Carley PARISH</t>
  </si>
  <si>
    <t>Aaron KENNEDY</t>
  </si>
  <si>
    <t>Stephanie TOMILSON</t>
  </si>
  <si>
    <t>Clare MANZER</t>
  </si>
  <si>
    <t>John MACKENZIE</t>
  </si>
  <si>
    <t>Gerry LOWE</t>
  </si>
  <si>
    <t>Kathleen RILEY-KARAMANOS</t>
  </si>
  <si>
    <t>Bill MERRIFIELD</t>
  </si>
  <si>
    <t>Rick DOUCET</t>
  </si>
  <si>
    <t>John B AMES</t>
  </si>
  <si>
    <t>John FIFE</t>
  </si>
  <si>
    <t>Wendy TREMBLAY</t>
  </si>
  <si>
    <t>Alex SCHOLTEN</t>
  </si>
  <si>
    <t>Susan HOLT</t>
  </si>
  <si>
    <t>Stephen HORSMAN</t>
  </si>
  <si>
    <t>Amber BISHOP</t>
  </si>
  <si>
    <t>Cindy MILES</t>
  </si>
  <si>
    <t>Jackie MOREHOUSE</t>
  </si>
  <si>
    <t>Christy CULBERSON</t>
  </si>
  <si>
    <t>Andrew HARVEY</t>
  </si>
  <si>
    <t>Chuck CHIASSON</t>
  </si>
  <si>
    <t>Jean-Claude (JC) D'AMOURS</t>
  </si>
  <si>
    <t>Francine LANDRY</t>
  </si>
  <si>
    <t>David MOREAU</t>
  </si>
  <si>
    <t>Diane CYR</t>
  </si>
  <si>
    <t>Charles STEWART</t>
  </si>
  <si>
    <t>Yvon LANDRY</t>
  </si>
  <si>
    <t>Michelle BRANCH</t>
  </si>
  <si>
    <t>Kevin HACHÉ</t>
  </si>
  <si>
    <t>Robert GAUVIN</t>
  </si>
  <si>
    <t>Claude LANDRY</t>
  </si>
  <si>
    <t>Debi TOZER</t>
  </si>
  <si>
    <t>Peggy MCLEAN</t>
  </si>
  <si>
    <t>Jake STEWART</t>
  </si>
  <si>
    <t>Katie ROBERTSON</t>
  </si>
  <si>
    <t>Ricky GAUTREAU</t>
  </si>
  <si>
    <t>Paulin Blaise NGWETH</t>
  </si>
  <si>
    <t>Marcel DOIRON</t>
  </si>
  <si>
    <t>Etienne GAUDET</t>
  </si>
  <si>
    <t>Pierre BRINE</t>
  </si>
  <si>
    <t>Marty KINGSTON</t>
  </si>
  <si>
    <t>Claudette BOUDREAU-TURNER</t>
  </si>
  <si>
    <t>Moira MURPHY</t>
  </si>
  <si>
    <t>Ernie STEEVES</t>
  </si>
  <si>
    <t>Sherry WILSON</t>
  </si>
  <si>
    <t>R. Bruce FITCH</t>
  </si>
  <si>
    <t>Mike HOLLAND</t>
  </si>
  <si>
    <t>Ross WETMORE</t>
  </si>
  <si>
    <t>Bruce N. NORTHRUP</t>
  </si>
  <si>
    <t>Gary CROSSMAN</t>
  </si>
  <si>
    <t>Blaine HIGGS</t>
  </si>
  <si>
    <t>Hugh J. (Ted) FLEMMING</t>
  </si>
  <si>
    <t>Glen SAVOIE</t>
  </si>
  <si>
    <t>Trevor A. HOLDER</t>
  </si>
  <si>
    <t>Barry OGDEN</t>
  </si>
  <si>
    <t>Dorothy SHEPHARD</t>
  </si>
  <si>
    <t>Bill OLIVER</t>
  </si>
  <si>
    <t>Andrea ANDERSON-MASON</t>
  </si>
  <si>
    <t>Greg THOMPSON</t>
  </si>
  <si>
    <t>Mary E. WILSON</t>
  </si>
  <si>
    <t>Pam LYNCH</t>
  </si>
  <si>
    <t>Jeff CARR</t>
  </si>
  <si>
    <t>Scott SMITH</t>
  </si>
  <si>
    <t>Jill GREEN</t>
  </si>
  <si>
    <t>Kirk Douglas MACDONALD</t>
  </si>
  <si>
    <t>Dominic CARDY</t>
  </si>
  <si>
    <t>Carl URQUHART</t>
  </si>
  <si>
    <t>Stewart FAIRGRIEVE</t>
  </si>
  <si>
    <t>Margaret C. JOHNSON</t>
  </si>
  <si>
    <t>Danny SOUCY</t>
  </si>
  <si>
    <t>Gérald LEVESQUE</t>
  </si>
  <si>
    <t>Jeannot VOLPE</t>
  </si>
  <si>
    <t>Beverly A. MANN</t>
  </si>
  <si>
    <t>Thérèse TREMBLAY</t>
  </si>
  <si>
    <t>Paul TREMBLAY</t>
  </si>
  <si>
    <t>Anne-Renée THOMAS</t>
  </si>
  <si>
    <t>Jean Maurice LANDRY</t>
  </si>
  <si>
    <t>Katy CASAVANT</t>
  </si>
  <si>
    <t>Albert ROUSSELLE</t>
  </si>
  <si>
    <t>Francis DUGUAY</t>
  </si>
  <si>
    <t>Willie ROBICHAUD</t>
  </si>
  <si>
    <t>Douglas MULLIN</t>
  </si>
  <si>
    <t>Roger VAUTOUR</t>
  </si>
  <si>
    <t>Neil GARDNER</t>
  </si>
  <si>
    <t>Serge Rémi PARENT</t>
  </si>
  <si>
    <t>Michel BOUDREAU</t>
  </si>
  <si>
    <t>Lise POTVIN</t>
  </si>
  <si>
    <t>Hélène BOUDREAU</t>
  </si>
  <si>
    <t>Joyce RICHARDSON</t>
  </si>
  <si>
    <t>Anthony CRANDALL</t>
  </si>
  <si>
    <t>Jessica CAISSIE</t>
  </si>
  <si>
    <t>Amy JOHNSON</t>
  </si>
  <si>
    <t>Cyprien OKANA</t>
  </si>
  <si>
    <t>Hailey DUFFY</t>
  </si>
  <si>
    <t>Madison DUFFY</t>
  </si>
  <si>
    <t>Betty WEIR</t>
  </si>
  <si>
    <t>Anne Marie F. RICHARDSON</t>
  </si>
  <si>
    <t>Dawna ROBERTSON</t>
  </si>
  <si>
    <t>Layton PECK</t>
  </si>
  <si>
    <t>Ryan JEWKES</t>
  </si>
  <si>
    <t>Josh FLOYD</t>
  </si>
  <si>
    <t>Alex WHITE</t>
  </si>
  <si>
    <t>Kim BLUE</t>
  </si>
  <si>
    <t>Jennifer MCKENZIE</t>
  </si>
  <si>
    <t>Tony MOWERY</t>
  </si>
  <si>
    <t>Susan Jane SHEDD</t>
  </si>
  <si>
    <t>Keith LEBLANC</t>
  </si>
  <si>
    <t>Jan UNDERHILL</t>
  </si>
  <si>
    <t>Justin YOUNG</t>
  </si>
  <si>
    <t>Glenna HANLEY</t>
  </si>
  <si>
    <t>Mackenzie THOMASON</t>
  </si>
  <si>
    <t>Chris DURRANT</t>
  </si>
  <si>
    <t>Scarlett TAYS</t>
  </si>
  <si>
    <t>Evelyne GODFREY</t>
  </si>
  <si>
    <t>Olivier HÉBERT</t>
  </si>
  <si>
    <t>Robert KITCHEN</t>
  </si>
  <si>
    <t>Adam MCAVOY</t>
  </si>
  <si>
    <t>Margaret GELDART</t>
  </si>
  <si>
    <t>Lina CHIASSON</t>
  </si>
  <si>
    <t>Anne-Marie COMEAU</t>
  </si>
  <si>
    <t>Cécile RICHARD-HÉBERT</t>
  </si>
  <si>
    <t>Charles THÉRIAULT</t>
  </si>
  <si>
    <t>Annie THÉRIAULT</t>
  </si>
  <si>
    <t>Mario COMEAU</t>
  </si>
  <si>
    <t>Mike RAU</t>
  </si>
  <si>
    <t>Robert KRYSZKO</t>
  </si>
  <si>
    <t>Yvon DURELLE</t>
  </si>
  <si>
    <t>Nancy BENOIT</t>
  </si>
  <si>
    <t>James (Junior) DENNY</t>
  </si>
  <si>
    <t>Louann SAVAGE</t>
  </si>
  <si>
    <t>Byron J. CONNORS</t>
  </si>
  <si>
    <t>Kevin ARSENEAU</t>
  </si>
  <si>
    <t>Alain ROUSSELLE</t>
  </si>
  <si>
    <t>Michel ALBERT</t>
  </si>
  <si>
    <t>Greta DOUCET</t>
  </si>
  <si>
    <t>Megan MITTON</t>
  </si>
  <si>
    <t>Matthew Ian CLARK</t>
  </si>
  <si>
    <t>Jean-Marie NADEAU</t>
  </si>
  <si>
    <t>Laura SANDERSON</t>
  </si>
  <si>
    <t>Keagan SLUPSKY</t>
  </si>
  <si>
    <t>Sarah COLWELL</t>
  </si>
  <si>
    <t>Stephanie COBURN</t>
  </si>
  <si>
    <t>Moranda VAN GEEST</t>
  </si>
  <si>
    <t>Marilyn MERRITT-GRAY</t>
  </si>
  <si>
    <t>Fred HARRISON</t>
  </si>
  <si>
    <t>John SABINE</t>
  </si>
  <si>
    <t>Mark WOOLSEY</t>
  </si>
  <si>
    <t>Ann MCALLISTER</t>
  </si>
  <si>
    <t>Lynaya ASTEPHEN</t>
  </si>
  <si>
    <t>Sheila CROTEAU</t>
  </si>
  <si>
    <t>Wayne DRYER</t>
  </si>
  <si>
    <t>Doug JAMES</t>
  </si>
  <si>
    <t>Bruce DRYER</t>
  </si>
  <si>
    <t>Romey Frances HEUFF</t>
  </si>
  <si>
    <t>Donna LINTON</t>
  </si>
  <si>
    <t>Tom MCLEAN</t>
  </si>
  <si>
    <t>Dan WESTON</t>
  </si>
  <si>
    <t>Jenica ATWIN</t>
  </si>
  <si>
    <t>David COON</t>
  </si>
  <si>
    <t>Tamara WHITE</t>
  </si>
  <si>
    <t>Amanda WILDEMAN</t>
  </si>
  <si>
    <t>Susan JONAH</t>
  </si>
  <si>
    <t>Sue RICKARDS</t>
  </si>
  <si>
    <t>Amy ANDERSON</t>
  </si>
  <si>
    <t>Paula SHAW</t>
  </si>
  <si>
    <t>Paul PLOURDE</t>
  </si>
  <si>
    <t>Sophie VAILLANCOURT</t>
  </si>
  <si>
    <t>Denis BOULET</t>
  </si>
  <si>
    <t>Robert BOUDREAU</t>
  </si>
  <si>
    <t>Terry COLLETTE</t>
  </si>
  <si>
    <t>Michelle CONROY</t>
  </si>
  <si>
    <t>Art O'DONNELL</t>
  </si>
  <si>
    <t>Kevin MCCLURE</t>
  </si>
  <si>
    <t>Marilyn CROSSMAN-RIEL</t>
  </si>
  <si>
    <t>Myrna GELDART</t>
  </si>
  <si>
    <t>Heather COLLINS</t>
  </si>
  <si>
    <t>Sharon BUCHANAN</t>
  </si>
  <si>
    <t>Craig DYKEMAN</t>
  </si>
  <si>
    <t>Jim BEDFORD</t>
  </si>
  <si>
    <t>Dana HANSEN</t>
  </si>
  <si>
    <t>Keith PORTER</t>
  </si>
  <si>
    <t>Michael GRIFFIN</t>
  </si>
  <si>
    <t>Matthew THOMPSON</t>
  </si>
  <si>
    <t>Margot BRIDEAU</t>
  </si>
  <si>
    <t>Paul SEELYE</t>
  </si>
  <si>
    <t>Dave PETERS</t>
  </si>
  <si>
    <t>Doug ELLIS</t>
  </si>
  <si>
    <t>Joyce WRIGHT</t>
  </si>
  <si>
    <t>Craig RECTOR</t>
  </si>
  <si>
    <t>Kris AUSTIN</t>
  </si>
  <si>
    <t>Morris SHANNON</t>
  </si>
  <si>
    <t>Bonnie CLARK</t>
  </si>
  <si>
    <t>Lynn KING</t>
  </si>
  <si>
    <t>Rick DESAULNIERS</t>
  </si>
  <si>
    <t>Jason PAULL</t>
  </si>
  <si>
    <t>Gary LEMMON</t>
  </si>
  <si>
    <t>Stewart B. MANUEL</t>
  </si>
  <si>
    <t>Terry Leigh SISSON</t>
  </si>
  <si>
    <t>Travis POLLOCK</t>
  </si>
  <si>
    <t>James RISDON</t>
  </si>
  <si>
    <t>Dawson BRIDEAU</t>
  </si>
  <si>
    <t>Carolyn MACDONALD</t>
  </si>
  <si>
    <t>Gerald BOURQUE</t>
  </si>
  <si>
    <t>Danelle TITUS</t>
  </si>
  <si>
    <t>Sandra BOURQUE</t>
  </si>
  <si>
    <t>Lloyd MAUREY</t>
  </si>
  <si>
    <t>Carter EDGAR</t>
  </si>
  <si>
    <t>Guilmond HÉBERT</t>
  </si>
  <si>
    <t>Philippe TISSEUIL</t>
  </si>
  <si>
    <t>Stéphane RICHARDSON</t>
  </si>
  <si>
    <t>Roger RICHARD</t>
  </si>
  <si>
    <t>Chris COLLINS</t>
  </si>
  <si>
    <t>James WILSON</t>
  </si>
  <si>
    <t>David Raymond AMOS</t>
  </si>
  <si>
    <t>Artie WATSON</t>
  </si>
  <si>
    <t>New Brunswick Medical Society / Société Medicale du Nouveau-Brunswick</t>
  </si>
  <si>
    <t>Canadian Union of Public Employees New Brunswick (CUPE NB)</t>
  </si>
  <si>
    <t>Stop Spraying NB Inc.</t>
  </si>
  <si>
    <t>Conservation Council of New Brunswick Inc.</t>
  </si>
  <si>
    <t>Société de l'Acadie du Nouveau-Brunswick</t>
  </si>
  <si>
    <t>National Association of Federal Retirees</t>
  </si>
  <si>
    <t>Coalition pour l'équité salariale du Nouveau-Brunswick, inc. / New Brunswick Coalition for Pay Equity Inc.</t>
  </si>
  <si>
    <t>Unifor</t>
  </si>
  <si>
    <t>The Freedom Movement</t>
  </si>
  <si>
    <t>Save the Gagetown Ferry &amp; Gagetown &amp; Area Chamber</t>
  </si>
  <si>
    <t>Proudly New Brunswick / Fièrement Nouveau-Brunswick</t>
  </si>
  <si>
    <t>Coalition of Concerned Citizens Inc.</t>
  </si>
  <si>
    <t>Anglophone Rights Association of New Brunswick Inc.</t>
  </si>
  <si>
    <t>Égalité santé en français N.-B. inc.</t>
  </si>
  <si>
    <t>New Brunswick Apartment Owners Association</t>
  </si>
  <si>
    <t>New Brunswick Real Estate Association / L'Association des agents immobiliers du Nouveau-Brunswick</t>
  </si>
  <si>
    <t>Always Atlantic / Toujours Atlantique</t>
  </si>
  <si>
    <t>Due Date for Registered Third Parties</t>
  </si>
  <si>
    <t>New Brunswick Association of Nursing Homes Inc.</t>
  </si>
  <si>
    <r>
      <t xml:space="preserve">Third Parties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Tiers</t>
    </r>
  </si>
  <si>
    <r>
      <t xml:space="preserve">Political Party, Nomination Contestants, Candidates, and Third Parties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politique, candidats à l'investiture, candidats et tiers</t>
    </r>
  </si>
  <si>
    <t>08 - Tracadie-Sheila:</t>
  </si>
  <si>
    <t>KISS N.B.</t>
  </si>
  <si>
    <r>
      <t xml:space="preserve">Independent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Indépendant</t>
    </r>
  </si>
  <si>
    <t>Registered Third Parties • Tiers enregistrés</t>
  </si>
  <si>
    <t>NBLA</t>
  </si>
  <si>
    <t>PCNB</t>
  </si>
  <si>
    <t>NBNDP</t>
  </si>
  <si>
    <t>PVNBGP</t>
  </si>
  <si>
    <t>PANB</t>
  </si>
  <si>
    <t>Moreau, David</t>
  </si>
  <si>
    <t>Not registered</t>
  </si>
  <si>
    <t>Days</t>
  </si>
  <si>
    <t>Jours</t>
  </si>
  <si>
    <t>Average</t>
  </si>
  <si>
    <t>N.B. Coalition for Tax Fairness</t>
  </si>
  <si>
    <t>Adam SALESSE</t>
  </si>
  <si>
    <t>32 - Saint John Harbour (Registered but not on ballot)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</si>
</sst>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Fill="1"/>
    <xf numFmtId="43" fontId="5" fillId="0" borderId="0" xfId="1" applyFont="1" applyFill="1"/>
    <xf numFmtId="43" fontId="4" fillId="0" borderId="0" xfId="1" applyFont="1" applyFill="1"/>
    <xf numFmtId="0" fontId="7" fillId="0" borderId="0" xfId="0" applyFont="1"/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4" fontId="2" fillId="0" borderId="0" xfId="1" applyNumberFormat="1" applyFont="1" applyFill="1" applyBorder="1" applyAlignment="1">
      <alignment horizontal="center" wrapText="1"/>
    </xf>
    <xf numFmtId="0" fontId="2" fillId="0" borderId="0" xfId="2" applyFont="1" applyFill="1"/>
    <xf numFmtId="164" fontId="2" fillId="0" borderId="0" xfId="2" applyNumberFormat="1" applyFont="1" applyFill="1" applyAlignment="1"/>
    <xf numFmtId="0" fontId="2" fillId="0" borderId="0" xfId="2" applyFont="1" applyFill="1" applyBorder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164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164" fontId="2" fillId="0" borderId="1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164" fontId="2" fillId="0" borderId="2" xfId="2" applyNumberFormat="1" applyFont="1" applyFill="1" applyBorder="1" applyAlignment="1"/>
    <xf numFmtId="0" fontId="2" fillId="0" borderId="2" xfId="2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 wrapText="1"/>
    </xf>
    <xf numFmtId="43" fontId="9" fillId="3" borderId="0" xfId="1" applyFont="1" applyFill="1" applyBorder="1" applyAlignment="1">
      <alignment horizontal="center" wrapText="1"/>
    </xf>
    <xf numFmtId="0" fontId="9" fillId="3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37" fontId="2" fillId="0" borderId="2" xfId="2" applyNumberFormat="1" applyFont="1" applyFill="1" applyBorder="1" applyAlignment="1">
      <alignment horizontal="center"/>
    </xf>
    <xf numFmtId="37" fontId="2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 applyAlignment="1"/>
    <xf numFmtId="0" fontId="2" fillId="0" borderId="3" xfId="2" applyFont="1" applyFill="1" applyBorder="1"/>
    <xf numFmtId="9" fontId="2" fillId="0" borderId="4" xfId="7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9" fontId="2" fillId="0" borderId="0" xfId="7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7" fontId="2" fillId="0" borderId="0" xfId="2" applyNumberFormat="1" applyFont="1" applyFill="1" applyBorder="1" applyAlignment="1">
      <alignment horizontal="center"/>
    </xf>
    <xf numFmtId="37" fontId="2" fillId="0" borderId="3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5" borderId="0" xfId="2" applyFont="1" applyFill="1" applyAlignment="1">
      <alignment horizontal="center"/>
    </xf>
    <xf numFmtId="0" fontId="7" fillId="0" borderId="0" xfId="2" applyFont="1" applyFill="1"/>
    <xf numFmtId="0" fontId="8" fillId="0" borderId="0" xfId="0" applyFont="1" applyFill="1"/>
    <xf numFmtId="0" fontId="13" fillId="0" borderId="0" xfId="0" applyFont="1" applyFill="1"/>
    <xf numFmtId="165" fontId="13" fillId="0" borderId="0" xfId="0" applyNumberFormat="1" applyFont="1" applyFill="1"/>
    <xf numFmtId="0" fontId="2" fillId="5" borderId="0" xfId="0" applyFont="1" applyFill="1"/>
    <xf numFmtId="165" fontId="2" fillId="5" borderId="0" xfId="2" applyNumberFormat="1" applyFont="1" applyFill="1" applyAlignment="1">
      <alignment horizontal="center"/>
    </xf>
    <xf numFmtId="165" fontId="2" fillId="5" borderId="0" xfId="2" applyNumberFormat="1" applyFont="1" applyFill="1"/>
    <xf numFmtId="37" fontId="2" fillId="5" borderId="0" xfId="2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5" fontId="2" fillId="5" borderId="0" xfId="2" applyNumberFormat="1" applyFont="1" applyFill="1" applyBorder="1" applyAlignment="1"/>
    <xf numFmtId="164" fontId="2" fillId="5" borderId="0" xfId="2" applyNumberFormat="1" applyFont="1" applyFill="1" applyAlignment="1"/>
    <xf numFmtId="0" fontId="2" fillId="6" borderId="0" xfId="2" applyFont="1" applyFill="1" applyBorder="1" applyAlignment="1"/>
    <xf numFmtId="164" fontId="2" fillId="0" borderId="0" xfId="2" applyNumberFormat="1" applyFont="1" applyFill="1" applyBorder="1" applyAlignment="1"/>
    <xf numFmtId="0" fontId="2" fillId="0" borderId="0" xfId="2" applyFont="1" applyFill="1" applyBorder="1"/>
    <xf numFmtId="43" fontId="5" fillId="0" borderId="0" xfId="1" applyFont="1" applyFill="1" applyBorder="1"/>
    <xf numFmtId="0" fontId="5" fillId="0" borderId="0" xfId="0" applyFont="1" applyFill="1" applyBorder="1"/>
    <xf numFmtId="164" fontId="2" fillId="0" borderId="5" xfId="2" applyNumberFormat="1" applyFont="1" applyFill="1" applyBorder="1" applyAlignment="1"/>
    <xf numFmtId="0" fontId="2" fillId="0" borderId="5" xfId="2" applyFont="1" applyFill="1" applyBorder="1" applyAlignment="1"/>
    <xf numFmtId="0" fontId="2" fillId="0" borderId="1" xfId="2" applyFont="1" applyFill="1" applyBorder="1"/>
    <xf numFmtId="37" fontId="2" fillId="0" borderId="0" xfId="2" applyNumberFormat="1" applyFont="1" applyFill="1" applyBorder="1" applyAlignment="1">
      <alignment horizontal="left"/>
    </xf>
    <xf numFmtId="9" fontId="2" fillId="0" borderId="6" xfId="7" applyFont="1" applyFill="1" applyBorder="1" applyAlignment="1">
      <alignment horizontal="center"/>
    </xf>
    <xf numFmtId="43" fontId="5" fillId="0" borderId="2" xfId="1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2" applyFont="1" applyFill="1" applyBorder="1" applyAlignment="1">
      <alignment horizontal="center"/>
    </xf>
    <xf numFmtId="165" fontId="8" fillId="4" borderId="0" xfId="0" applyNumberFormat="1" applyFont="1" applyFill="1" applyBorder="1" applyAlignment="1" applyProtection="1">
      <alignment horizontal="center"/>
      <protection locked="0"/>
    </xf>
    <xf numFmtId="0" fontId="7" fillId="0" borderId="0" xfId="2" applyFont="1" applyFill="1" applyProtection="1">
      <protection locked="0"/>
    </xf>
    <xf numFmtId="0" fontId="2" fillId="0" borderId="0" xfId="0" applyFont="1" applyProtection="1">
      <protection locked="0"/>
    </xf>
    <xf numFmtId="0" fontId="2" fillId="5" borderId="0" xfId="2" applyFont="1" applyFill="1" applyAlignment="1" applyProtection="1">
      <alignment horizontal="center"/>
      <protection locked="0"/>
    </xf>
    <xf numFmtId="0" fontId="2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/>
      <protection locked="0"/>
    </xf>
    <xf numFmtId="165" fontId="2" fillId="0" borderId="0" xfId="2" applyNumberFormat="1" applyFont="1" applyFill="1" applyAlignment="1" applyProtection="1">
      <alignment horizontal="center"/>
      <protection locked="0"/>
    </xf>
    <xf numFmtId="165" fontId="2" fillId="0" borderId="0" xfId="2" applyNumberFormat="1" applyFont="1" applyFill="1" applyProtection="1">
      <protection locked="0"/>
    </xf>
    <xf numFmtId="164" fontId="2" fillId="0" borderId="0" xfId="2" applyNumberFormat="1" applyFont="1" applyFill="1" applyAlignment="1" applyProtection="1">
      <protection locked="0"/>
    </xf>
    <xf numFmtId="0" fontId="2" fillId="0" borderId="1" xfId="2" applyFont="1" applyFill="1" applyBorder="1" applyAlignment="1" applyProtection="1">
      <alignment horizontal="left"/>
      <protection locked="0"/>
    </xf>
    <xf numFmtId="0" fontId="2" fillId="0" borderId="1" xfId="2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37" fontId="2" fillId="0" borderId="0" xfId="2" applyNumberFormat="1" applyFont="1" applyFill="1" applyBorder="1" applyAlignment="1" applyProtection="1">
      <protection locked="0"/>
    </xf>
    <xf numFmtId="165" fontId="2" fillId="0" borderId="0" xfId="2" applyNumberFormat="1" applyFont="1" applyFill="1" applyBorder="1" applyAlignment="1" applyProtection="1">
      <alignment horizontal="center"/>
      <protection locked="0"/>
    </xf>
    <xf numFmtId="165" fontId="2" fillId="0" borderId="0" xfId="2" applyNumberFormat="1" applyFont="1" applyFill="1" applyBorder="1" applyAlignment="1" applyProtection="1">
      <protection locked="0"/>
    </xf>
    <xf numFmtId="37" fontId="2" fillId="6" borderId="0" xfId="2" applyNumberFormat="1" applyFont="1" applyFill="1" applyBorder="1" applyAlignment="1" applyProtection="1">
      <protection locked="0"/>
    </xf>
    <xf numFmtId="165" fontId="2" fillId="6" borderId="0" xfId="2" applyNumberFormat="1" applyFont="1" applyFill="1" applyBorder="1" applyAlignment="1" applyProtection="1">
      <alignment horizontal="center"/>
      <protection locked="0"/>
    </xf>
    <xf numFmtId="165" fontId="2" fillId="6" borderId="0" xfId="2" applyNumberFormat="1" applyFont="1" applyFill="1" applyBorder="1" applyAlignment="1" applyProtection="1">
      <protection locked="0"/>
    </xf>
    <xf numFmtId="165" fontId="2" fillId="6" borderId="0" xfId="2" applyNumberFormat="1" applyFont="1" applyFill="1" applyProtection="1">
      <protection locked="0"/>
    </xf>
    <xf numFmtId="0" fontId="2" fillId="6" borderId="0" xfId="2" applyFont="1" applyFill="1" applyBorder="1" applyAlignment="1" applyProtection="1">
      <protection locked="0"/>
    </xf>
    <xf numFmtId="14" fontId="2" fillId="6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7" fontId="2" fillId="5" borderId="0" xfId="2" applyNumberFormat="1" applyFont="1" applyFill="1" applyBorder="1" applyAlignment="1" applyProtection="1">
      <alignment horizontal="center"/>
      <protection locked="0"/>
    </xf>
    <xf numFmtId="37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Alignment="1" applyProtection="1"/>
    <xf numFmtId="164" fontId="2" fillId="0" borderId="1" xfId="2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wrapText="1"/>
    </xf>
    <xf numFmtId="164" fontId="2" fillId="6" borderId="0" xfId="2" applyNumberFormat="1" applyFont="1" applyFill="1" applyAlignment="1" applyProtection="1"/>
    <xf numFmtId="0" fontId="19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164" fontId="2" fillId="0" borderId="1" xfId="1" applyNumberFormat="1" applyFont="1" applyFill="1" applyBorder="1"/>
    <xf numFmtId="43" fontId="10" fillId="3" borderId="0" xfId="1" applyFont="1" applyFill="1" applyBorder="1" applyAlignment="1">
      <alignment horizontal="center" wrapText="1"/>
    </xf>
    <xf numFmtId="164" fontId="2" fillId="0" borderId="1" xfId="2" applyNumberFormat="1" applyFont="1" applyFill="1" applyBorder="1" applyAlignment="1" applyProtection="1">
      <alignment horizontal="right"/>
      <protection locked="0"/>
    </xf>
    <xf numFmtId="164" fontId="2" fillId="0" borderId="1" xfId="2" applyNumberFormat="1" applyFont="1" applyFill="1" applyBorder="1" applyAlignment="1">
      <alignment horizontal="right"/>
    </xf>
  </cellXfs>
  <cellStyles count="11">
    <cellStyle name="Bad 2" xfId="8" xr:uid="{00000000-0005-0000-0000-000000000000}"/>
    <cellStyle name="Comma" xfId="1" builtinId="3"/>
    <cellStyle name="Comma 2" xfId="5" xr:uid="{00000000-0005-0000-0000-000002000000}"/>
    <cellStyle name="Currency 2" xfId="6" xr:uid="{00000000-0005-0000-0000-000003000000}"/>
    <cellStyle name="Good" xfId="2" builtinId="26"/>
    <cellStyle name="Neutral 2" xfId="9" xr:uid="{00000000-0005-0000-0000-000005000000}"/>
    <cellStyle name="Normal" xfId="0" builtinId="0"/>
    <cellStyle name="Normal 2" xfId="3" xr:uid="{00000000-0005-0000-0000-000007000000}"/>
    <cellStyle name="Normal 3" xfId="4" xr:uid="{00000000-0005-0000-0000-000008000000}"/>
    <cellStyle name="Percent" xfId="7" builtinId="5"/>
    <cellStyle name="Percent 2" xfId="10" xr:uid="{00000000-0005-0000-0000-00000A000000}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301"/>
      <color rgb="FFFFE181"/>
      <color rgb="FFFFBA3F"/>
      <color rgb="FFFFC000"/>
      <color rgb="FFE9F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50017856237972E-2"/>
          <c:y val="0.14695498663389331"/>
          <c:w val="0.93703129802558649"/>
          <c:h val="0.79794520974745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D90-4CC4-9BF5-C8B3DEF210C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D90-4CC4-9BF5-C8B3DEF210C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AD90-4CC4-9BF5-C8B3DEF210C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D90-4CC4-9BF5-C8B3DEF210C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AD90-4CC4-9BF5-C8B3DEF210C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D90-4CC4-9BF5-C8B3DEF210C9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D-AD90-4CC4-9BF5-C8B3DEF210C9}"/>
              </c:ext>
            </c:extLst>
          </c:dPt>
          <c:cat>
            <c:strRef>
              <c:f>'Summary-Sommaire'!$B$4:$I$4</c:f>
              <c:strCache>
                <c:ptCount val="8"/>
                <c:pt idx="0">
                  <c:v>Liberal • Libéral</c:v>
                </c:pt>
                <c:pt idx="1">
                  <c:v>Progressive 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KISS N.B.</c:v>
                </c:pt>
                <c:pt idx="6">
                  <c:v>Independent • Indépendant</c:v>
                </c:pt>
                <c:pt idx="7">
                  <c:v>Third Parties • Tiers</c:v>
                </c:pt>
              </c:strCache>
            </c:strRef>
          </c:cat>
          <c:val>
            <c:numRef>
              <c:f>'Summary-Sommaire'!$B$5:$I$5</c:f>
              <c:numCache>
                <c:formatCode>0%</c:formatCode>
                <c:ptCount val="8"/>
                <c:pt idx="0">
                  <c:v>0.96226415094339623</c:v>
                </c:pt>
                <c:pt idx="1">
                  <c:v>0.95454545454545459</c:v>
                </c:pt>
                <c:pt idx="2">
                  <c:v>0.73170731707317072</c:v>
                </c:pt>
                <c:pt idx="3">
                  <c:v>0.97222222222222221</c:v>
                </c:pt>
                <c:pt idx="4">
                  <c:v>1</c:v>
                </c:pt>
                <c:pt idx="5">
                  <c:v>1</c:v>
                </c:pt>
                <c:pt idx="6">
                  <c:v>0.88888888888888884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90-4CC4-9BF5-C8B3DEF210C9}"/>
            </c:ext>
          </c:extLst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'Summary-Sommaire'!$B$4:$I$4</c:f>
              <c:strCache>
                <c:ptCount val="8"/>
                <c:pt idx="0">
                  <c:v>Liberal • Libéral</c:v>
                </c:pt>
                <c:pt idx="1">
                  <c:v>Progressive 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KISS N.B.</c:v>
                </c:pt>
                <c:pt idx="6">
                  <c:v>Independent • Indépendant</c:v>
                </c:pt>
                <c:pt idx="7">
                  <c:v>Third Parties • Tiers</c:v>
                </c:pt>
              </c:strCache>
            </c:strRef>
          </c:cat>
          <c:val>
            <c:numRef>
              <c:f>'Summary-Sommaire'!$B$7:$F$7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F-AD90-4CC4-9BF5-C8B3DEF210C9}"/>
            </c:ext>
          </c:extLst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'Summary-Sommaire'!$B$4:$I$4</c:f>
              <c:strCache>
                <c:ptCount val="8"/>
                <c:pt idx="0">
                  <c:v>Liberal • Libéral</c:v>
                </c:pt>
                <c:pt idx="1">
                  <c:v>Progressive 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KISS N.B.</c:v>
                </c:pt>
                <c:pt idx="6">
                  <c:v>Independent • Indépendant</c:v>
                </c:pt>
                <c:pt idx="7">
                  <c:v>Third Parties • Tiers</c:v>
                </c:pt>
              </c:strCache>
            </c:strRef>
          </c:cat>
          <c:val>
            <c:numRef>
              <c:f>'Summary-Sommaire'!$B$9:$F$9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10-AD90-4CC4-9BF5-C8B3DEF21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126390656"/>
        <c:axId val="126392192"/>
      </c:barChart>
      <c:catAx>
        <c:axId val="1263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126392192"/>
        <c:crosses val="autoZero"/>
        <c:auto val="1"/>
        <c:lblAlgn val="ctr"/>
        <c:lblOffset val="100"/>
        <c:noMultiLvlLbl val="0"/>
      </c:catAx>
      <c:valAx>
        <c:axId val="12639219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39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424543</xdr:colOff>
      <xdr:row>6</xdr:row>
      <xdr:rowOff>90486</xdr:rowOff>
    </xdr:from>
    <xdr:to>
      <xdr:col>9</xdr:col>
      <xdr:colOff>559594</xdr:colOff>
      <xdr:row>57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0.14523</cdr:x>
      <cdr:y>0.01688</cdr:y>
    </cdr:from>
    <cdr:to>
      <cdr:x>0.85681</cdr:x>
      <cdr:y>0.18895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0520" y="183358"/>
          <a:ext cx="9703593" cy="1869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800" b="1" i="0" baseline="0">
              <a:effectLst/>
              <a:latin typeface="+mn-lt"/>
              <a:ea typeface="+mn-ea"/>
              <a:cs typeface="+mn-cs"/>
            </a:rPr>
            <a:t>Political Parties, Nomination Contestants, Candidates, and Third Parties •</a:t>
          </a:r>
          <a:br>
            <a:rPr lang="en-US" sz="1800" b="1" i="0" baseline="0">
              <a:effectLst/>
              <a:latin typeface="+mn-lt"/>
              <a:ea typeface="+mn-ea"/>
              <a:cs typeface="+mn-cs"/>
            </a:rPr>
          </a:br>
          <a:r>
            <a:rPr lang="en-US" sz="1800" b="1" i="0" baseline="0">
              <a:effectLst/>
              <a:latin typeface="+mn-lt"/>
              <a:ea typeface="+mn-ea"/>
              <a:cs typeface="+mn-cs"/>
            </a:rPr>
            <a:t>Partis politiques, candidats à l'investiture, candidats et tiers</a:t>
          </a:r>
          <a:endParaRPr lang="en-US" sz="1800">
            <a:effectLst/>
          </a:endParaRPr>
        </a:p>
        <a:p xmlns:a="http://schemas.openxmlformats.org/drawingml/2006/main">
          <a:pPr algn="ctr" rtl="0"/>
          <a:r>
            <a:rPr lang="en-US" sz="1400" b="1" i="0" baseline="0">
              <a:effectLst/>
              <a:latin typeface="+mn-lt"/>
              <a:ea typeface="+mn-ea"/>
              <a:cs typeface="+mn-cs"/>
            </a:rPr>
            <a:t>Percentage of Electoral Financial Returns filed for the 2018 General Election •</a:t>
          </a:r>
          <a:endParaRPr lang="en-US" sz="1400">
            <a:effectLst/>
          </a:endParaRPr>
        </a:p>
        <a:p xmlns:a="http://schemas.openxmlformats.org/drawingml/2006/main">
          <a:pPr algn="ctr" rtl="0"/>
          <a:r>
            <a:rPr lang="en-US" sz="1400" b="1" i="0" baseline="0">
              <a:effectLst/>
              <a:latin typeface="+mn-lt"/>
              <a:ea typeface="+mn-ea"/>
              <a:cs typeface="+mn-cs"/>
            </a:rPr>
            <a:t>Pourcentage de rapports financiers électorals déposés pour les élections générales de 2018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3"/>
  <sheetViews>
    <sheetView tabSelected="1" view="pageBreakPreview" zoomScale="70" zoomScaleNormal="80" zoomScaleSheetLayoutView="70" workbookViewId="0">
      <selection activeCell="B4" sqref="B4"/>
    </sheetView>
  </sheetViews>
  <sheetFormatPr defaultColWidth="15.85546875" defaultRowHeight="15.75" x14ac:dyDescent="0.25"/>
  <cols>
    <col min="1" max="1" width="79.85546875" style="1" bestFit="1" customWidth="1"/>
    <col min="2" max="2" width="13.28515625" style="1" bestFit="1" customWidth="1"/>
    <col min="3" max="3" width="13.42578125" style="2" customWidth="1"/>
    <col min="4" max="8" width="13.28515625" style="2" customWidth="1"/>
    <col min="9" max="9" width="13" style="2" customWidth="1"/>
    <col min="10" max="10" width="15.85546875" style="2" customWidth="1"/>
    <col min="11" max="11" width="15.28515625" style="2" customWidth="1"/>
    <col min="12" max="12" width="11.85546875" style="2" customWidth="1"/>
    <col min="13" max="13" width="14.28515625" style="2" customWidth="1"/>
    <col min="14" max="14" width="15" style="3" bestFit="1" customWidth="1"/>
    <col min="15" max="15" width="12.85546875" style="2" bestFit="1" customWidth="1"/>
    <col min="16" max="16" width="14.7109375" style="2" bestFit="1" customWidth="1"/>
    <col min="17" max="17" width="15" style="3" bestFit="1" customWidth="1"/>
    <col min="18" max="18" width="14.7109375" style="3" bestFit="1" customWidth="1"/>
    <col min="19" max="19" width="14.7109375" style="2" bestFit="1" customWidth="1"/>
    <col min="20" max="20" width="15.42578125" style="2" bestFit="1" customWidth="1"/>
    <col min="21" max="21" width="14.7109375" style="2" bestFit="1" customWidth="1"/>
    <col min="22" max="24" width="13.5703125" style="2" bestFit="1" customWidth="1"/>
    <col min="25" max="25" width="14.7109375" style="3" bestFit="1" customWidth="1"/>
    <col min="26" max="26" width="14.42578125" style="2" customWidth="1"/>
    <col min="27" max="27" width="14.5703125" style="3" bestFit="1" customWidth="1"/>
    <col min="28" max="16384" width="15.85546875" style="1"/>
  </cols>
  <sheetData>
    <row r="1" spans="1:27" x14ac:dyDescent="0.25">
      <c r="A1" s="33" t="s">
        <v>56</v>
      </c>
      <c r="I1" s="1"/>
      <c r="J1" s="1"/>
    </row>
    <row r="2" spans="1:27" s="25" customFormat="1" x14ac:dyDescent="0.25">
      <c r="A2" s="33" t="s">
        <v>61</v>
      </c>
      <c r="O2" s="24"/>
    </row>
    <row r="3" spans="1:27" x14ac:dyDescent="0.25">
      <c r="A3" s="6" t="s">
        <v>7</v>
      </c>
      <c r="B3" s="81">
        <v>44057</v>
      </c>
    </row>
    <row r="4" spans="1:27" s="39" customFormat="1" ht="51.75" x14ac:dyDescent="0.25">
      <c r="A4" s="23" t="s">
        <v>554</v>
      </c>
      <c r="B4" s="23" t="str">
        <f>LIB!A3</f>
        <v>Liberal • Libéral</v>
      </c>
      <c r="C4" s="23" t="str">
        <f>PC!A3</f>
        <v>Progressive Conservative • Progressiste-Conservateur</v>
      </c>
      <c r="D4" s="23" t="str">
        <f>NDP!A3</f>
        <v>New Democratic • Nouveau Démocratique</v>
      </c>
      <c r="E4" s="23" t="str">
        <f>PVNBGP!A3</f>
        <v>Green • Vert</v>
      </c>
      <c r="F4" s="23" t="str">
        <f>PANB!A3</f>
        <v>People's Alliance • Alliance des gens</v>
      </c>
      <c r="G4" s="23" t="str">
        <f>KISS!A3</f>
        <v>KISS N.B.</v>
      </c>
      <c r="H4" s="23" t="str">
        <f>IND!A3</f>
        <v>Independent • Indépendant</v>
      </c>
      <c r="I4" s="23" t="str">
        <f>'Third Parties'!A3</f>
        <v>Third Parties • Tiers</v>
      </c>
      <c r="J4" s="40"/>
      <c r="K4" s="40"/>
      <c r="L4" s="40"/>
      <c r="M4" s="40"/>
      <c r="N4" s="41"/>
      <c r="O4" s="40"/>
      <c r="P4" s="40"/>
      <c r="Q4" s="41"/>
      <c r="R4" s="41"/>
      <c r="S4" s="40"/>
      <c r="T4" s="40"/>
      <c r="U4" s="40"/>
      <c r="V4" s="40"/>
      <c r="W4" s="40"/>
      <c r="X4" s="40"/>
      <c r="Y4" s="41"/>
      <c r="Z4" s="40"/>
      <c r="AA4" s="41"/>
    </row>
    <row r="5" spans="1:27" x14ac:dyDescent="0.25">
      <c r="A5" s="23" t="s">
        <v>8</v>
      </c>
      <c r="B5" s="42">
        <f>LIB!H118</f>
        <v>0.96226415094339623</v>
      </c>
      <c r="C5" s="42">
        <f>PC!H122</f>
        <v>0.95454545454545459</v>
      </c>
      <c r="D5" s="42">
        <f>NDP!H94</f>
        <v>0.73170731707317072</v>
      </c>
      <c r="E5" s="42">
        <f>PVNBGP!H84</f>
        <v>0.97222222222222221</v>
      </c>
      <c r="F5" s="42">
        <f>PANB!H74</f>
        <v>1</v>
      </c>
      <c r="G5" s="42">
        <f>KISS!H71</f>
        <v>1</v>
      </c>
      <c r="H5" s="42">
        <f>IND!G71</f>
        <v>0.88888888888888884</v>
      </c>
      <c r="I5" s="42">
        <f>'Third Parties'!E81</f>
        <v>1</v>
      </c>
    </row>
    <row r="6" spans="1:27" x14ac:dyDescent="0.25">
      <c r="C6" s="42"/>
    </row>
    <row r="7" spans="1:27" x14ac:dyDescent="0.25">
      <c r="D7" s="42"/>
    </row>
    <row r="10" spans="1:27" ht="15.75" customHeight="1" x14ac:dyDescent="0.25">
      <c r="N10" s="110"/>
    </row>
    <row r="11" spans="1:27" ht="15.75" customHeight="1" x14ac:dyDescent="0.25">
      <c r="N11" s="110"/>
    </row>
    <row r="12" spans="1:27" ht="18" x14ac:dyDescent="0.25">
      <c r="N12" s="111"/>
    </row>
    <row r="13" spans="1:27" ht="18" x14ac:dyDescent="0.25">
      <c r="N13" s="111"/>
    </row>
    <row r="67" spans="1:2" x14ac:dyDescent="0.25">
      <c r="A67" s="55" t="s">
        <v>82</v>
      </c>
      <c r="B67" s="56"/>
    </row>
    <row r="68" spans="1:2" x14ac:dyDescent="0.25">
      <c r="A68" s="56" t="s">
        <v>87</v>
      </c>
      <c r="B68" s="57">
        <v>43335</v>
      </c>
    </row>
    <row r="69" spans="1:2" x14ac:dyDescent="0.25">
      <c r="A69" s="56" t="s">
        <v>62</v>
      </c>
      <c r="B69" s="57">
        <v>43367</v>
      </c>
    </row>
    <row r="70" spans="1:2" x14ac:dyDescent="0.25">
      <c r="A70" s="56" t="s">
        <v>63</v>
      </c>
      <c r="B70" s="57">
        <v>43378</v>
      </c>
    </row>
    <row r="71" spans="1:2" x14ac:dyDescent="0.25">
      <c r="A71" s="56" t="s">
        <v>74</v>
      </c>
      <c r="B71" s="57">
        <f>ReturnWritDay+60</f>
        <v>43438</v>
      </c>
    </row>
    <row r="72" spans="1:2" x14ac:dyDescent="0.25">
      <c r="A72" s="56" t="s">
        <v>551</v>
      </c>
      <c r="B72" s="57">
        <f>ReturnWritDay+77</f>
        <v>43455</v>
      </c>
    </row>
    <row r="73" spans="1:2" x14ac:dyDescent="0.25">
      <c r="A73" s="56" t="s">
        <v>75</v>
      </c>
      <c r="B73" s="57">
        <f>ReturnWritDay+120</f>
        <v>43498</v>
      </c>
    </row>
  </sheetData>
  <sheetProtection sheet="1" objects="1" scenarios="1"/>
  <pageMargins left="0.25" right="0.25" top="0.75" bottom="0.75" header="0.3" footer="0.3"/>
  <pageSetup scale="51" fitToHeight="0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18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67.5703125" style="1" customWidth="1"/>
    <col min="2" max="2" width="20.85546875" style="1" customWidth="1"/>
    <col min="3" max="3" width="18" style="52" customWidth="1"/>
    <col min="4" max="4" width="16" style="52" customWidth="1"/>
    <col min="5" max="5" width="15.7109375" style="1" hidden="1" customWidth="1"/>
    <col min="6" max="6" width="16.7109375" style="52" hidden="1" customWidth="1"/>
    <col min="7" max="7" width="15.85546875" style="52" customWidth="1"/>
    <col min="8" max="8" width="13" style="1" bestFit="1" customWidth="1"/>
    <col min="9" max="9" width="12.85546875" style="2" bestFit="1" customWidth="1"/>
    <col min="10" max="10" width="13.28515625" style="2" customWidth="1"/>
    <col min="11" max="16384" width="15.85546875" style="1"/>
  </cols>
  <sheetData>
    <row r="1" spans="1:18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30"/>
      <c r="E1" s="43"/>
      <c r="F1" s="30"/>
      <c r="G1" s="6" t="s">
        <v>7</v>
      </c>
      <c r="I1" s="21">
        <f>'Summary-Sommaire'!B3</f>
        <v>44057</v>
      </c>
    </row>
    <row r="2" spans="1:18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  <c r="E2" s="44"/>
      <c r="F2" s="46"/>
      <c r="G2" s="46"/>
    </row>
    <row r="3" spans="1:18" s="25" customFormat="1" ht="18" customHeight="1" x14ac:dyDescent="0.25">
      <c r="A3" s="4" t="s">
        <v>3</v>
      </c>
      <c r="B3" s="4"/>
      <c r="C3" s="47"/>
      <c r="D3" s="47"/>
      <c r="E3" s="4"/>
      <c r="F3" s="47"/>
      <c r="G3" s="47"/>
      <c r="H3" s="26"/>
    </row>
    <row r="4" spans="1:18" s="29" customFormat="1" ht="26.25" customHeight="1" x14ac:dyDescent="0.2">
      <c r="A4" s="27"/>
      <c r="B4" s="45" t="s">
        <v>65</v>
      </c>
      <c r="C4" s="45" t="s">
        <v>106</v>
      </c>
      <c r="D4" s="45" t="s">
        <v>83</v>
      </c>
      <c r="E4" s="45" t="s">
        <v>72</v>
      </c>
      <c r="F4" s="45" t="s">
        <v>70</v>
      </c>
      <c r="G4" s="45" t="s">
        <v>76</v>
      </c>
      <c r="H4" s="31" t="s">
        <v>1</v>
      </c>
      <c r="I4" s="31" t="s">
        <v>78</v>
      </c>
      <c r="J4" s="113" t="s">
        <v>566</v>
      </c>
    </row>
    <row r="5" spans="1:18" s="32" customFormat="1" ht="28.5" customHeight="1" x14ac:dyDescent="0.2">
      <c r="A5" s="27"/>
      <c r="B5" s="45" t="s">
        <v>68</v>
      </c>
      <c r="C5" s="45" t="s">
        <v>107</v>
      </c>
      <c r="D5" s="45" t="s">
        <v>67</v>
      </c>
      <c r="E5" s="45" t="s">
        <v>73</v>
      </c>
      <c r="F5" s="45" t="s">
        <v>71</v>
      </c>
      <c r="G5" s="45" t="s">
        <v>77</v>
      </c>
      <c r="H5" s="31" t="s">
        <v>2</v>
      </c>
      <c r="I5" s="31" t="s">
        <v>79</v>
      </c>
      <c r="J5" s="113" t="s">
        <v>567</v>
      </c>
    </row>
    <row r="6" spans="1:18" s="12" customFormat="1" ht="15.75" customHeight="1" x14ac:dyDescent="0.2">
      <c r="A6" s="82" t="s">
        <v>80</v>
      </c>
      <c r="B6" s="83" t="s">
        <v>559</v>
      </c>
      <c r="C6" s="84"/>
      <c r="D6" s="84"/>
      <c r="E6" s="85"/>
      <c r="F6" s="86"/>
      <c r="G6" s="87">
        <f>DueDateEFRP</f>
        <v>43498</v>
      </c>
      <c r="H6" s="88">
        <v>43717</v>
      </c>
      <c r="I6" s="106" t="str">
        <f>IF(ISBLANK(DateFiled)," ",IF(DateFiled&gt;DueDate,"Late","On Time"))</f>
        <v>Late</v>
      </c>
      <c r="J6" s="10">
        <f>IF(I6=" ","N/A",DueDate-DateFiled)</f>
        <v>-219</v>
      </c>
    </row>
    <row r="7" spans="1:18" s="15" customFormat="1" ht="15.75" customHeight="1" x14ac:dyDescent="0.2">
      <c r="A7" s="90" t="s">
        <v>59</v>
      </c>
      <c r="B7" s="91">
        <f>COUNTA(B6)</f>
        <v>1</v>
      </c>
      <c r="C7" s="91"/>
      <c r="D7" s="91"/>
      <c r="E7" s="90"/>
      <c r="F7" s="91"/>
      <c r="G7" s="91"/>
      <c r="H7" s="91">
        <f>COUNTA(H6:H6)</f>
        <v>1</v>
      </c>
      <c r="I7" s="107"/>
      <c r="J7" s="14"/>
    </row>
    <row r="8" spans="1:18" s="5" customFormat="1" ht="26.25" customHeight="1" x14ac:dyDescent="0.2">
      <c r="A8" s="92" t="s">
        <v>64</v>
      </c>
      <c r="B8" s="92"/>
      <c r="C8" s="93"/>
      <c r="D8" s="93"/>
      <c r="E8" s="92"/>
      <c r="F8" s="93"/>
      <c r="G8" s="93"/>
      <c r="H8" s="92"/>
      <c r="I8" s="108"/>
      <c r="J8" s="8"/>
    </row>
    <row r="9" spans="1:18" s="11" customFormat="1" ht="15.75" customHeight="1" x14ac:dyDescent="0.2">
      <c r="A9" s="94" t="s">
        <v>9</v>
      </c>
      <c r="B9" s="94" t="s">
        <v>212</v>
      </c>
      <c r="C9" s="95">
        <v>43244</v>
      </c>
      <c r="D9" s="95">
        <v>43243</v>
      </c>
      <c r="E9" s="96">
        <f t="shared" ref="E9:E44" si="0">ConventionDate+30</f>
        <v>43273</v>
      </c>
      <c r="F9" s="95" t="b">
        <f t="shared" ref="F9:F44" si="1">AND(PreliminaryDueDate&gt;=WritDay,PreliminaryDueDate&lt;=ReturnWritDay)</f>
        <v>0</v>
      </c>
      <c r="G9" s="95">
        <f t="shared" ref="G9:G44" si="2">IF(ISBLANK(ConventionDate)," ",IF(DueDuringElectionPeriod=FALSE,PreliminaryDueDate,ElectionDay+90))</f>
        <v>43273</v>
      </c>
      <c r="H9" s="88">
        <v>43269</v>
      </c>
      <c r="I9" s="106" t="str">
        <f t="shared" ref="I9:I44" si="3">IF(ISBLANK(DateFiled)," ",IF(DateFiled&gt;DueDate,"Late","On Time"))</f>
        <v>On Time</v>
      </c>
      <c r="J9" s="10">
        <f t="shared" ref="J9:J40" si="4">IF(I9=" ","N/A",DueDate-DateFiled)</f>
        <v>4</v>
      </c>
    </row>
    <row r="10" spans="1:18" s="11" customFormat="1" ht="15.75" customHeight="1" x14ac:dyDescent="0.2">
      <c r="A10" s="94" t="s">
        <v>10</v>
      </c>
      <c r="B10" s="94" t="s">
        <v>223</v>
      </c>
      <c r="C10" s="95">
        <v>43256</v>
      </c>
      <c r="D10" s="95">
        <v>43260</v>
      </c>
      <c r="E10" s="96"/>
      <c r="F10" s="95"/>
      <c r="G10" s="95">
        <v>43290</v>
      </c>
      <c r="H10" s="88">
        <v>43336</v>
      </c>
      <c r="I10" s="106" t="str">
        <f t="shared" si="3"/>
        <v>Late</v>
      </c>
      <c r="J10" s="10">
        <f t="shared" si="4"/>
        <v>-46</v>
      </c>
      <c r="M10" s="10"/>
      <c r="P10" s="10"/>
    </row>
    <row r="11" spans="1:18" s="65" customFormat="1" ht="15.75" customHeight="1" x14ac:dyDescent="0.2">
      <c r="A11" s="94" t="s">
        <v>10</v>
      </c>
      <c r="B11" s="94" t="s">
        <v>221</v>
      </c>
      <c r="C11" s="95">
        <v>43256</v>
      </c>
      <c r="D11" s="95">
        <v>43260</v>
      </c>
      <c r="E11" s="96">
        <f t="shared" si="0"/>
        <v>43290</v>
      </c>
      <c r="F11" s="95" t="b">
        <f t="shared" si="1"/>
        <v>0</v>
      </c>
      <c r="G11" s="95">
        <f t="shared" si="2"/>
        <v>43290</v>
      </c>
      <c r="H11" s="88">
        <v>43334</v>
      </c>
      <c r="I11" s="106" t="str">
        <f t="shared" si="3"/>
        <v>Late</v>
      </c>
      <c r="J11" s="10">
        <f t="shared" si="4"/>
        <v>-44</v>
      </c>
      <c r="K11" s="11"/>
      <c r="L11" s="11"/>
      <c r="M11" s="10"/>
      <c r="N11" s="11"/>
      <c r="O11" s="11"/>
      <c r="P11" s="10"/>
      <c r="Q11" s="11"/>
      <c r="R11" s="11"/>
    </row>
    <row r="12" spans="1:18" s="65" customFormat="1" ht="15.75" customHeight="1" x14ac:dyDescent="0.2">
      <c r="A12" s="94" t="s">
        <v>10</v>
      </c>
      <c r="B12" s="94" t="s">
        <v>225</v>
      </c>
      <c r="C12" s="95">
        <v>43259</v>
      </c>
      <c r="D12" s="95">
        <v>43260</v>
      </c>
      <c r="E12" s="96">
        <f t="shared" si="0"/>
        <v>43290</v>
      </c>
      <c r="F12" s="95" t="b">
        <f t="shared" si="1"/>
        <v>0</v>
      </c>
      <c r="G12" s="95">
        <f t="shared" si="2"/>
        <v>43290</v>
      </c>
      <c r="H12" s="88"/>
      <c r="I12" s="106" t="str">
        <f t="shared" si="3"/>
        <v xml:space="preserve"> </v>
      </c>
      <c r="J12" s="10" t="str">
        <f t="shared" si="4"/>
        <v>N/A</v>
      </c>
      <c r="K12" s="11"/>
      <c r="L12" s="11"/>
      <c r="M12" s="10"/>
      <c r="N12" s="11"/>
      <c r="O12" s="11"/>
      <c r="P12" s="10"/>
      <c r="Q12" s="11"/>
      <c r="R12" s="11"/>
    </row>
    <row r="13" spans="1:18" s="65" customFormat="1" ht="15.75" customHeight="1" x14ac:dyDescent="0.2">
      <c r="A13" s="97" t="s">
        <v>11</v>
      </c>
      <c r="B13" s="97" t="s">
        <v>105</v>
      </c>
      <c r="C13" s="98">
        <v>42983</v>
      </c>
      <c r="D13" s="98">
        <v>42991</v>
      </c>
      <c r="E13" s="99">
        <f t="shared" si="0"/>
        <v>43021</v>
      </c>
      <c r="F13" s="98" t="b">
        <f t="shared" si="1"/>
        <v>0</v>
      </c>
      <c r="G13" s="98">
        <f t="shared" si="2"/>
        <v>43021</v>
      </c>
      <c r="H13" s="100">
        <v>43003</v>
      </c>
      <c r="I13" s="109" t="str">
        <f t="shared" si="3"/>
        <v>On Time</v>
      </c>
      <c r="J13" s="10">
        <f t="shared" si="4"/>
        <v>18</v>
      </c>
      <c r="K13" s="11"/>
      <c r="L13" s="11"/>
      <c r="M13" s="10"/>
      <c r="N13" s="11"/>
      <c r="O13" s="11"/>
      <c r="P13" s="10"/>
      <c r="Q13" s="11"/>
      <c r="R13" s="11"/>
    </row>
    <row r="14" spans="1:18" s="65" customFormat="1" ht="15.75" customHeight="1" x14ac:dyDescent="0.2">
      <c r="A14" s="97" t="s">
        <v>12</v>
      </c>
      <c r="B14" s="97" t="s">
        <v>151</v>
      </c>
      <c r="C14" s="98">
        <v>43047</v>
      </c>
      <c r="D14" s="98">
        <v>43059</v>
      </c>
      <c r="E14" s="99">
        <f t="shared" si="0"/>
        <v>43089</v>
      </c>
      <c r="F14" s="98" t="b">
        <f t="shared" si="1"/>
        <v>0</v>
      </c>
      <c r="G14" s="98">
        <f t="shared" si="2"/>
        <v>43089</v>
      </c>
      <c r="H14" s="100">
        <v>43089</v>
      </c>
      <c r="I14" s="109" t="str">
        <f t="shared" si="3"/>
        <v>On Time</v>
      </c>
      <c r="J14" s="10">
        <f t="shared" si="4"/>
        <v>0</v>
      </c>
      <c r="K14" s="11"/>
      <c r="L14" s="11"/>
      <c r="M14" s="10"/>
      <c r="N14" s="11"/>
      <c r="O14" s="11"/>
      <c r="P14" s="10"/>
      <c r="Q14" s="11"/>
      <c r="R14" s="11"/>
    </row>
    <row r="15" spans="1:18" s="65" customFormat="1" ht="15.75" customHeight="1" x14ac:dyDescent="0.2">
      <c r="A15" s="97" t="s">
        <v>13</v>
      </c>
      <c r="B15" s="97" t="s">
        <v>130</v>
      </c>
      <c r="C15" s="98">
        <v>43042</v>
      </c>
      <c r="D15" s="98">
        <v>43043</v>
      </c>
      <c r="E15" s="99">
        <f t="shared" si="0"/>
        <v>43073</v>
      </c>
      <c r="F15" s="98" t="b">
        <f t="shared" si="1"/>
        <v>0</v>
      </c>
      <c r="G15" s="98">
        <f t="shared" si="2"/>
        <v>43073</v>
      </c>
      <c r="H15" s="100">
        <v>43046</v>
      </c>
      <c r="I15" s="109" t="str">
        <f t="shared" si="3"/>
        <v>On Time</v>
      </c>
      <c r="J15" s="10">
        <f t="shared" si="4"/>
        <v>27</v>
      </c>
      <c r="K15" s="11"/>
      <c r="L15" s="11"/>
      <c r="M15" s="10"/>
      <c r="N15" s="11"/>
      <c r="O15" s="11"/>
      <c r="P15" s="10"/>
      <c r="Q15" s="11"/>
      <c r="R15" s="11"/>
    </row>
    <row r="16" spans="1:18" s="65" customFormat="1" ht="15.75" customHeight="1" x14ac:dyDescent="0.2">
      <c r="A16" s="97" t="s">
        <v>14</v>
      </c>
      <c r="B16" s="97" t="s">
        <v>128</v>
      </c>
      <c r="C16" s="98">
        <v>43038</v>
      </c>
      <c r="D16" s="98">
        <v>43043</v>
      </c>
      <c r="E16" s="99">
        <f t="shared" si="0"/>
        <v>43073</v>
      </c>
      <c r="F16" s="98" t="b">
        <f t="shared" si="1"/>
        <v>0</v>
      </c>
      <c r="G16" s="98">
        <f t="shared" si="2"/>
        <v>43073</v>
      </c>
      <c r="H16" s="100">
        <v>43111</v>
      </c>
      <c r="I16" s="109" t="str">
        <f t="shared" si="3"/>
        <v>Late</v>
      </c>
      <c r="J16" s="10">
        <f t="shared" si="4"/>
        <v>-38</v>
      </c>
      <c r="K16" s="11"/>
      <c r="L16" s="11"/>
      <c r="M16" s="10"/>
      <c r="N16" s="11"/>
      <c r="O16" s="11"/>
      <c r="P16" s="10"/>
      <c r="Q16" s="11"/>
      <c r="R16" s="11"/>
    </row>
    <row r="17" spans="1:18" s="65" customFormat="1" ht="15.75" customHeight="1" x14ac:dyDescent="0.2">
      <c r="A17" s="97" t="s">
        <v>14</v>
      </c>
      <c r="B17" s="97" t="s">
        <v>129</v>
      </c>
      <c r="C17" s="98">
        <v>43038</v>
      </c>
      <c r="D17" s="98">
        <v>43043</v>
      </c>
      <c r="E17" s="99">
        <f t="shared" si="0"/>
        <v>43073</v>
      </c>
      <c r="F17" s="98" t="b">
        <f t="shared" si="1"/>
        <v>0</v>
      </c>
      <c r="G17" s="98">
        <f t="shared" si="2"/>
        <v>43073</v>
      </c>
      <c r="H17" s="100">
        <v>43055</v>
      </c>
      <c r="I17" s="109" t="str">
        <f t="shared" si="3"/>
        <v>On Time</v>
      </c>
      <c r="J17" s="10">
        <f t="shared" si="4"/>
        <v>18</v>
      </c>
      <c r="K17" s="11"/>
      <c r="L17" s="11"/>
      <c r="M17" s="10"/>
      <c r="N17" s="11"/>
      <c r="O17" s="11"/>
      <c r="P17" s="10"/>
      <c r="Q17" s="11"/>
      <c r="R17" s="11"/>
    </row>
    <row r="18" spans="1:18" s="65" customFormat="1" ht="15.75" customHeight="1" x14ac:dyDescent="0.2">
      <c r="A18" s="97" t="s">
        <v>15</v>
      </c>
      <c r="B18" s="97" t="s">
        <v>91</v>
      </c>
      <c r="C18" s="98">
        <v>42898</v>
      </c>
      <c r="D18" s="98">
        <v>42867</v>
      </c>
      <c r="E18" s="99">
        <f t="shared" si="0"/>
        <v>42897</v>
      </c>
      <c r="F18" s="98" t="b">
        <f t="shared" si="1"/>
        <v>0</v>
      </c>
      <c r="G18" s="98">
        <f>IF(ISBLANK(ConventionDate)," ",IF(DueDuringElectionPeriod=FALSE,PreliminaryDueDate,ElectionDay+90))+1</f>
        <v>42898</v>
      </c>
      <c r="H18" s="100">
        <v>42898</v>
      </c>
      <c r="I18" s="109" t="str">
        <f t="shared" si="3"/>
        <v>On Time</v>
      </c>
      <c r="J18" s="10">
        <f t="shared" si="4"/>
        <v>0</v>
      </c>
      <c r="K18" s="11"/>
      <c r="L18" s="11"/>
      <c r="M18" s="10"/>
      <c r="N18" s="11"/>
      <c r="O18" s="11"/>
      <c r="P18" s="10"/>
      <c r="Q18" s="11"/>
      <c r="R18" s="11"/>
    </row>
    <row r="19" spans="1:18" s="65" customFormat="1" ht="15.75" customHeight="1" x14ac:dyDescent="0.2">
      <c r="A19" s="97" t="s">
        <v>16</v>
      </c>
      <c r="B19" s="97" t="s">
        <v>210</v>
      </c>
      <c r="C19" s="98">
        <v>43237</v>
      </c>
      <c r="D19" s="98">
        <v>43242</v>
      </c>
      <c r="E19" s="99">
        <f t="shared" si="0"/>
        <v>43272</v>
      </c>
      <c r="F19" s="98" t="b">
        <f t="shared" si="1"/>
        <v>0</v>
      </c>
      <c r="G19" s="98">
        <f t="shared" si="2"/>
        <v>43272</v>
      </c>
      <c r="H19" s="100">
        <v>43249</v>
      </c>
      <c r="I19" s="109" t="str">
        <f t="shared" si="3"/>
        <v>On Time</v>
      </c>
      <c r="J19" s="10">
        <f t="shared" si="4"/>
        <v>23</v>
      </c>
      <c r="K19" s="11"/>
      <c r="L19" s="11"/>
      <c r="M19" s="10"/>
      <c r="N19" s="11"/>
      <c r="O19" s="11"/>
      <c r="P19" s="10"/>
      <c r="Q19" s="11"/>
      <c r="R19" s="11"/>
    </row>
    <row r="20" spans="1:18" s="65" customFormat="1" ht="15.75" customHeight="1" x14ac:dyDescent="0.2">
      <c r="A20" s="97" t="s">
        <v>17</v>
      </c>
      <c r="B20" s="97" t="s">
        <v>150</v>
      </c>
      <c r="C20" s="98">
        <v>42893</v>
      </c>
      <c r="D20" s="98">
        <v>42900</v>
      </c>
      <c r="E20" s="99">
        <f t="shared" si="0"/>
        <v>42930</v>
      </c>
      <c r="F20" s="98" t="b">
        <f t="shared" si="1"/>
        <v>0</v>
      </c>
      <c r="G20" s="98">
        <f t="shared" si="2"/>
        <v>42930</v>
      </c>
      <c r="H20" s="100">
        <v>42926</v>
      </c>
      <c r="I20" s="109" t="str">
        <f t="shared" si="3"/>
        <v>On Time</v>
      </c>
      <c r="J20" s="10">
        <f t="shared" si="4"/>
        <v>4</v>
      </c>
      <c r="K20" s="11"/>
      <c r="L20" s="11"/>
      <c r="M20" s="10"/>
      <c r="N20" s="11"/>
      <c r="O20" s="11"/>
      <c r="P20" s="10"/>
      <c r="Q20" s="11"/>
      <c r="R20" s="11"/>
    </row>
    <row r="21" spans="1:18" s="65" customFormat="1" ht="15.75" customHeight="1" x14ac:dyDescent="0.2">
      <c r="A21" s="97" t="s">
        <v>18</v>
      </c>
      <c r="B21" s="97" t="s">
        <v>152</v>
      </c>
      <c r="C21" s="98">
        <v>42983</v>
      </c>
      <c r="D21" s="98">
        <v>42985</v>
      </c>
      <c r="E21" s="99">
        <f t="shared" si="0"/>
        <v>43015</v>
      </c>
      <c r="F21" s="98" t="b">
        <f t="shared" si="1"/>
        <v>0</v>
      </c>
      <c r="G21" s="98">
        <f t="shared" si="2"/>
        <v>43015</v>
      </c>
      <c r="H21" s="100">
        <v>43014</v>
      </c>
      <c r="I21" s="109" t="str">
        <f t="shared" si="3"/>
        <v>On Time</v>
      </c>
      <c r="J21" s="10">
        <f t="shared" si="4"/>
        <v>1</v>
      </c>
      <c r="K21" s="11"/>
      <c r="L21" s="11"/>
      <c r="M21" s="10"/>
      <c r="N21" s="11"/>
      <c r="O21" s="11"/>
      <c r="P21" s="10"/>
      <c r="Q21" s="11"/>
      <c r="R21" s="11"/>
    </row>
    <row r="22" spans="1:18" s="65" customFormat="1" ht="15.75" customHeight="1" x14ac:dyDescent="0.2">
      <c r="A22" s="97" t="s">
        <v>19</v>
      </c>
      <c r="B22" s="97" t="s">
        <v>147</v>
      </c>
      <c r="C22" s="98">
        <v>43115</v>
      </c>
      <c r="D22" s="98">
        <v>43120</v>
      </c>
      <c r="E22" s="99">
        <f t="shared" si="0"/>
        <v>43150</v>
      </c>
      <c r="F22" s="98" t="b">
        <f t="shared" si="1"/>
        <v>0</v>
      </c>
      <c r="G22" s="98">
        <f>IF(ISBLANK(ConventionDate)," ",IF(DueDuringElectionPeriod=FALSE,PreliminaryDueDate,ElectionDay+90))+1</f>
        <v>43151</v>
      </c>
      <c r="H22" s="100"/>
      <c r="I22" s="109" t="str">
        <f t="shared" si="3"/>
        <v xml:space="preserve"> </v>
      </c>
      <c r="J22" s="10" t="str">
        <f t="shared" si="4"/>
        <v>N/A</v>
      </c>
      <c r="K22" s="11"/>
      <c r="L22" s="11"/>
      <c r="M22" s="10"/>
      <c r="N22" s="11"/>
      <c r="O22" s="11"/>
      <c r="P22" s="10"/>
      <c r="Q22" s="11"/>
      <c r="R22" s="11"/>
    </row>
    <row r="23" spans="1:18" s="65" customFormat="1" ht="15.75" customHeight="1" x14ac:dyDescent="0.2">
      <c r="A23" s="97" t="s">
        <v>19</v>
      </c>
      <c r="B23" s="97" t="s">
        <v>146</v>
      </c>
      <c r="C23" s="98">
        <v>43115</v>
      </c>
      <c r="D23" s="98">
        <v>43120</v>
      </c>
      <c r="E23" s="99">
        <f t="shared" si="0"/>
        <v>43150</v>
      </c>
      <c r="F23" s="98" t="b">
        <f t="shared" si="1"/>
        <v>0</v>
      </c>
      <c r="G23" s="98">
        <f>IF(ISBLANK(ConventionDate)," ",IF(DueDuringElectionPeriod=FALSE,PreliminaryDueDate,ElectionDay+90))+1</f>
        <v>43151</v>
      </c>
      <c r="H23" s="100">
        <v>43137</v>
      </c>
      <c r="I23" s="109" t="str">
        <f t="shared" si="3"/>
        <v>On Time</v>
      </c>
      <c r="J23" s="10">
        <f t="shared" si="4"/>
        <v>14</v>
      </c>
      <c r="K23" s="11"/>
      <c r="L23" s="11"/>
      <c r="M23" s="10"/>
      <c r="N23" s="11"/>
      <c r="O23" s="11"/>
      <c r="P23" s="10"/>
      <c r="Q23" s="11"/>
      <c r="R23" s="11"/>
    </row>
    <row r="24" spans="1:18" s="65" customFormat="1" ht="15.75" customHeight="1" x14ac:dyDescent="0.2">
      <c r="A24" s="97" t="s">
        <v>20</v>
      </c>
      <c r="B24" s="97" t="s">
        <v>186</v>
      </c>
      <c r="C24" s="98">
        <v>43185</v>
      </c>
      <c r="D24" s="98">
        <v>43204</v>
      </c>
      <c r="E24" s="99">
        <f t="shared" si="0"/>
        <v>43234</v>
      </c>
      <c r="F24" s="98" t="b">
        <f t="shared" si="1"/>
        <v>0</v>
      </c>
      <c r="G24" s="98">
        <f t="shared" si="2"/>
        <v>43234</v>
      </c>
      <c r="H24" s="100">
        <v>43215</v>
      </c>
      <c r="I24" s="109" t="str">
        <f t="shared" si="3"/>
        <v>On Time</v>
      </c>
      <c r="J24" s="10">
        <f t="shared" si="4"/>
        <v>19</v>
      </c>
      <c r="K24" s="11"/>
      <c r="L24" s="11"/>
      <c r="M24" s="10"/>
      <c r="N24" s="11"/>
      <c r="O24" s="11"/>
      <c r="P24" s="10"/>
      <c r="Q24" s="11"/>
      <c r="R24" s="11"/>
    </row>
    <row r="25" spans="1:18" s="65" customFormat="1" ht="15.75" customHeight="1" x14ac:dyDescent="0.2">
      <c r="A25" s="97" t="s">
        <v>20</v>
      </c>
      <c r="B25" s="97" t="s">
        <v>195</v>
      </c>
      <c r="C25" s="98">
        <v>43203</v>
      </c>
      <c r="D25" s="98">
        <v>43204</v>
      </c>
      <c r="E25" s="99">
        <f t="shared" si="0"/>
        <v>43234</v>
      </c>
      <c r="F25" s="98" t="b">
        <f t="shared" si="1"/>
        <v>0</v>
      </c>
      <c r="G25" s="98">
        <f t="shared" si="2"/>
        <v>43234</v>
      </c>
      <c r="H25" s="100">
        <v>43216</v>
      </c>
      <c r="I25" s="109" t="str">
        <f t="shared" si="3"/>
        <v>On Time</v>
      </c>
      <c r="J25" s="10">
        <f t="shared" si="4"/>
        <v>18</v>
      </c>
      <c r="K25" s="11"/>
      <c r="L25" s="11"/>
      <c r="M25" s="10"/>
      <c r="N25" s="11"/>
      <c r="O25" s="11"/>
      <c r="P25" s="10"/>
      <c r="Q25" s="11"/>
      <c r="R25" s="11"/>
    </row>
    <row r="26" spans="1:18" s="65" customFormat="1" ht="15.75" customHeight="1" x14ac:dyDescent="0.2">
      <c r="A26" s="97" t="s">
        <v>21</v>
      </c>
      <c r="B26" s="97" t="s">
        <v>222</v>
      </c>
      <c r="C26" s="98">
        <v>43256</v>
      </c>
      <c r="D26" s="95">
        <v>43256</v>
      </c>
      <c r="E26" s="96">
        <f t="shared" si="0"/>
        <v>43286</v>
      </c>
      <c r="F26" s="95" t="b">
        <f t="shared" si="1"/>
        <v>0</v>
      </c>
      <c r="G26" s="95">
        <f t="shared" si="2"/>
        <v>43286</v>
      </c>
      <c r="H26" s="100">
        <v>43336</v>
      </c>
      <c r="I26" s="106" t="str">
        <f t="shared" si="3"/>
        <v>Late</v>
      </c>
      <c r="J26" s="10">
        <f t="shared" si="4"/>
        <v>-50</v>
      </c>
      <c r="K26" s="11"/>
      <c r="L26" s="11"/>
      <c r="M26" s="10"/>
      <c r="N26" s="11"/>
      <c r="O26" s="11"/>
      <c r="P26" s="10"/>
      <c r="Q26" s="11"/>
      <c r="R26" s="11"/>
    </row>
    <row r="27" spans="1:18" s="65" customFormat="1" ht="15.75" customHeight="1" x14ac:dyDescent="0.2">
      <c r="A27" s="97" t="s">
        <v>22</v>
      </c>
      <c r="B27" s="97" t="s">
        <v>275</v>
      </c>
      <c r="C27" s="98">
        <v>43340</v>
      </c>
      <c r="D27" s="98">
        <v>43338</v>
      </c>
      <c r="E27" s="99">
        <f t="shared" si="0"/>
        <v>43368</v>
      </c>
      <c r="F27" s="98" t="b">
        <f t="shared" si="1"/>
        <v>1</v>
      </c>
      <c r="G27" s="98">
        <f t="shared" si="2"/>
        <v>43457</v>
      </c>
      <c r="H27" s="100"/>
      <c r="I27" s="106" t="str">
        <f t="shared" si="3"/>
        <v xml:space="preserve"> </v>
      </c>
      <c r="J27" s="10" t="str">
        <f t="shared" si="4"/>
        <v>N/A</v>
      </c>
      <c r="K27" s="11"/>
      <c r="L27" s="11"/>
      <c r="M27" s="10"/>
      <c r="N27" s="11"/>
      <c r="O27" s="11"/>
      <c r="P27" s="10"/>
      <c r="Q27" s="11"/>
      <c r="R27" s="11"/>
    </row>
    <row r="28" spans="1:18" s="65" customFormat="1" ht="15.75" customHeight="1" x14ac:dyDescent="0.2">
      <c r="A28" s="97" t="s">
        <v>23</v>
      </c>
      <c r="B28" s="101" t="s">
        <v>157</v>
      </c>
      <c r="C28" s="98">
        <v>43126</v>
      </c>
      <c r="D28" s="98">
        <v>43127</v>
      </c>
      <c r="E28" s="101"/>
      <c r="F28" s="101"/>
      <c r="G28" s="98">
        <v>43159</v>
      </c>
      <c r="H28" s="100">
        <v>43147</v>
      </c>
      <c r="I28" s="109" t="str">
        <f t="shared" si="3"/>
        <v>On Time</v>
      </c>
      <c r="J28" s="10">
        <f t="shared" si="4"/>
        <v>12</v>
      </c>
      <c r="K28" s="11"/>
      <c r="L28" s="11"/>
      <c r="M28" s="10"/>
      <c r="N28" s="11"/>
      <c r="O28" s="11"/>
      <c r="P28" s="10"/>
      <c r="Q28" s="11"/>
      <c r="R28" s="11"/>
    </row>
    <row r="29" spans="1:18" s="65" customFormat="1" ht="15.75" customHeight="1" x14ac:dyDescent="0.2">
      <c r="A29" s="97" t="s">
        <v>24</v>
      </c>
      <c r="B29" s="97" t="s">
        <v>114</v>
      </c>
      <c r="C29" s="98">
        <v>42997</v>
      </c>
      <c r="D29" s="98">
        <v>43008</v>
      </c>
      <c r="E29" s="99">
        <f>ConventionDate+30</f>
        <v>43038</v>
      </c>
      <c r="F29" s="98" t="b">
        <f>AND(PreliminaryDueDate&gt;=WritDay,PreliminaryDueDate&lt;=ReturnWritDay)</f>
        <v>0</v>
      </c>
      <c r="G29" s="98">
        <f>IF(ISBLANK(ConventionDate)," ",IF(DueDuringElectionPeriod=FALSE,PreliminaryDueDate,ElectionDay+90))</f>
        <v>43038</v>
      </c>
      <c r="H29" s="100">
        <v>43018</v>
      </c>
      <c r="I29" s="109" t="str">
        <f t="shared" si="3"/>
        <v>On Time</v>
      </c>
      <c r="J29" s="10">
        <f t="shared" si="4"/>
        <v>20</v>
      </c>
      <c r="K29" s="11"/>
      <c r="L29" s="11"/>
      <c r="M29" s="10"/>
      <c r="N29" s="11"/>
      <c r="O29" s="11"/>
      <c r="P29" s="10"/>
      <c r="Q29" s="11"/>
      <c r="R29" s="11"/>
    </row>
    <row r="30" spans="1:18" s="65" customFormat="1" ht="15.75" customHeight="1" x14ac:dyDescent="0.2">
      <c r="A30" s="97" t="s">
        <v>25</v>
      </c>
      <c r="B30" s="97" t="s">
        <v>208</v>
      </c>
      <c r="C30" s="98">
        <v>43225</v>
      </c>
      <c r="D30" s="98">
        <v>43234</v>
      </c>
      <c r="E30" s="99">
        <f t="shared" si="0"/>
        <v>43264</v>
      </c>
      <c r="F30" s="98" t="b">
        <f t="shared" si="1"/>
        <v>0</v>
      </c>
      <c r="G30" s="98">
        <f t="shared" si="2"/>
        <v>43264</v>
      </c>
      <c r="H30" s="100">
        <v>43255</v>
      </c>
      <c r="I30" s="109" t="str">
        <f t="shared" si="3"/>
        <v>On Time</v>
      </c>
      <c r="J30" s="10">
        <f t="shared" si="4"/>
        <v>9</v>
      </c>
      <c r="K30" s="11"/>
      <c r="L30" s="11"/>
      <c r="M30" s="10"/>
      <c r="N30" s="11"/>
      <c r="O30" s="11"/>
      <c r="P30" s="10"/>
      <c r="Q30" s="11"/>
      <c r="R30" s="11"/>
    </row>
    <row r="31" spans="1:18" s="65" customFormat="1" ht="15.75" customHeight="1" x14ac:dyDescent="0.2">
      <c r="A31" s="97" t="s">
        <v>26</v>
      </c>
      <c r="B31" s="97" t="s">
        <v>109</v>
      </c>
      <c r="C31" s="98">
        <v>42996</v>
      </c>
      <c r="D31" s="98">
        <v>43004</v>
      </c>
      <c r="E31" s="99">
        <f>ConventionDate+30</f>
        <v>43034</v>
      </c>
      <c r="F31" s="98" t="b">
        <f>AND(PreliminaryDueDate&gt;=WritDay,PreliminaryDueDate&lt;=ReturnWritDay)</f>
        <v>0</v>
      </c>
      <c r="G31" s="98">
        <f>IF(ISBLANK(ConventionDate)," ",IF(DueDuringElectionPeriod=FALSE,PreliminaryDueDate,ElectionDay+90))</f>
        <v>43034</v>
      </c>
      <c r="H31" s="100">
        <v>43053</v>
      </c>
      <c r="I31" s="109" t="str">
        <f t="shared" si="3"/>
        <v>Late</v>
      </c>
      <c r="J31" s="10">
        <f t="shared" si="4"/>
        <v>-19</v>
      </c>
      <c r="K31" s="11"/>
      <c r="L31" s="11"/>
      <c r="M31" s="10"/>
      <c r="N31" s="11"/>
      <c r="O31" s="11"/>
      <c r="P31" s="10"/>
      <c r="Q31" s="11"/>
      <c r="R31" s="11"/>
    </row>
    <row r="32" spans="1:18" s="65" customFormat="1" ht="15.75" customHeight="1" x14ac:dyDescent="0.2">
      <c r="A32" s="97" t="s">
        <v>27</v>
      </c>
      <c r="B32" s="101" t="s">
        <v>217</v>
      </c>
      <c r="C32" s="98">
        <v>43250</v>
      </c>
      <c r="D32" s="98">
        <v>43253</v>
      </c>
      <c r="E32" s="99">
        <f t="shared" si="0"/>
        <v>43283</v>
      </c>
      <c r="F32" s="98" t="b">
        <f t="shared" si="1"/>
        <v>0</v>
      </c>
      <c r="G32" s="98">
        <f t="shared" si="2"/>
        <v>43283</v>
      </c>
      <c r="H32" s="100">
        <v>43278</v>
      </c>
      <c r="I32" s="109" t="str">
        <f t="shared" si="3"/>
        <v>On Time</v>
      </c>
      <c r="J32" s="10">
        <f t="shared" si="4"/>
        <v>5</v>
      </c>
      <c r="K32" s="11"/>
      <c r="L32" s="11"/>
      <c r="M32" s="10"/>
      <c r="N32" s="11"/>
      <c r="O32" s="11"/>
      <c r="P32" s="10"/>
      <c r="Q32" s="11"/>
      <c r="R32" s="11"/>
    </row>
    <row r="33" spans="1:18" s="65" customFormat="1" ht="15.75" customHeight="1" x14ac:dyDescent="0.2">
      <c r="A33" s="97" t="s">
        <v>28</v>
      </c>
      <c r="B33" s="97" t="s">
        <v>69</v>
      </c>
      <c r="C33" s="98">
        <v>42864</v>
      </c>
      <c r="D33" s="98">
        <v>42843</v>
      </c>
      <c r="E33" s="99">
        <f>ConventionDate+30</f>
        <v>42873</v>
      </c>
      <c r="F33" s="98" t="b">
        <f>AND(PreliminaryDueDate&gt;=WritDay,PreliminaryDueDate&lt;=ReturnWritDay)</f>
        <v>0</v>
      </c>
      <c r="G33" s="98">
        <f>IF(ISBLANK(ConventionDate)," ",IF(DueDuringElectionPeriod=FALSE,PreliminaryDueDate,ElectionDay+90))</f>
        <v>42873</v>
      </c>
      <c r="H33" s="100">
        <v>42871</v>
      </c>
      <c r="I33" s="109" t="str">
        <f t="shared" si="3"/>
        <v>On Time</v>
      </c>
      <c r="J33" s="10">
        <f t="shared" si="4"/>
        <v>2</v>
      </c>
      <c r="K33" s="11"/>
      <c r="L33" s="11"/>
      <c r="M33" s="10"/>
      <c r="N33" s="11"/>
      <c r="O33" s="11"/>
      <c r="P33" s="10"/>
      <c r="Q33" s="11"/>
      <c r="R33" s="11"/>
    </row>
    <row r="34" spans="1:18" s="65" customFormat="1" ht="15.75" customHeight="1" x14ac:dyDescent="0.2">
      <c r="A34" s="97" t="s">
        <v>29</v>
      </c>
      <c r="B34" s="97" t="s">
        <v>153</v>
      </c>
      <c r="C34" s="98">
        <v>43045</v>
      </c>
      <c r="D34" s="98">
        <v>43043</v>
      </c>
      <c r="E34" s="99">
        <f>ConventionDate+30</f>
        <v>43073</v>
      </c>
      <c r="F34" s="98" t="b">
        <f>AND(PreliminaryDueDate&gt;=WritDay,PreliminaryDueDate&lt;=ReturnWritDay)</f>
        <v>0</v>
      </c>
      <c r="G34" s="98">
        <f>IF(ISBLANK(ConventionDate)," ",IF(DueDuringElectionPeriod=FALSE,PreliminaryDueDate,ElectionDay+90))</f>
        <v>43073</v>
      </c>
      <c r="H34" s="100">
        <v>43069</v>
      </c>
      <c r="I34" s="109" t="str">
        <f t="shared" si="3"/>
        <v>On Time</v>
      </c>
      <c r="J34" s="10">
        <f t="shared" si="4"/>
        <v>4</v>
      </c>
      <c r="K34" s="11"/>
      <c r="L34" s="11"/>
      <c r="M34" s="10"/>
      <c r="N34" s="11"/>
      <c r="O34" s="11"/>
      <c r="P34" s="10"/>
      <c r="Q34" s="11"/>
      <c r="R34" s="11"/>
    </row>
    <row r="35" spans="1:18" s="65" customFormat="1" ht="15.75" customHeight="1" x14ac:dyDescent="0.2">
      <c r="A35" s="97" t="s">
        <v>30</v>
      </c>
      <c r="B35" s="97" t="s">
        <v>115</v>
      </c>
      <c r="C35" s="98">
        <v>43010</v>
      </c>
      <c r="D35" s="98">
        <v>43012</v>
      </c>
      <c r="E35" s="99">
        <f>ConventionDate+30</f>
        <v>43042</v>
      </c>
      <c r="F35" s="98" t="b">
        <f>AND(PreliminaryDueDate&gt;=WritDay,PreliminaryDueDate&lt;=ReturnWritDay)</f>
        <v>0</v>
      </c>
      <c r="G35" s="98">
        <f>IF(ISBLANK(ConventionDate)," ",IF(DueDuringElectionPeriod=FALSE,PreliminaryDueDate,ElectionDay+90))</f>
        <v>43042</v>
      </c>
      <c r="H35" s="100">
        <v>43041</v>
      </c>
      <c r="I35" s="109" t="str">
        <f t="shared" si="3"/>
        <v>On Time</v>
      </c>
      <c r="J35" s="10">
        <f t="shared" si="4"/>
        <v>1</v>
      </c>
      <c r="K35" s="11"/>
      <c r="L35" s="11"/>
      <c r="M35" s="10"/>
      <c r="N35" s="11"/>
      <c r="O35" s="11"/>
      <c r="P35" s="10"/>
      <c r="Q35" s="11"/>
      <c r="R35" s="11"/>
    </row>
    <row r="36" spans="1:18" s="65" customFormat="1" ht="15.75" customHeight="1" x14ac:dyDescent="0.2">
      <c r="A36" s="97" t="s">
        <v>31</v>
      </c>
      <c r="B36" s="97" t="s">
        <v>213</v>
      </c>
      <c r="C36" s="98">
        <v>43244</v>
      </c>
      <c r="D36" s="98">
        <v>43246</v>
      </c>
      <c r="E36" s="99">
        <f t="shared" si="0"/>
        <v>43276</v>
      </c>
      <c r="F36" s="98" t="b">
        <f t="shared" si="1"/>
        <v>0</v>
      </c>
      <c r="G36" s="98">
        <f t="shared" si="2"/>
        <v>43276</v>
      </c>
      <c r="H36" s="100">
        <v>43328</v>
      </c>
      <c r="I36" s="109" t="str">
        <f t="shared" si="3"/>
        <v>Late</v>
      </c>
      <c r="J36" s="10">
        <f t="shared" si="4"/>
        <v>-52</v>
      </c>
      <c r="K36" s="11"/>
      <c r="L36" s="11"/>
      <c r="M36" s="10"/>
      <c r="N36" s="11"/>
      <c r="O36" s="11"/>
      <c r="P36" s="10"/>
      <c r="Q36" s="11"/>
      <c r="R36" s="11"/>
    </row>
    <row r="37" spans="1:18" s="65" customFormat="1" ht="15.75" customHeight="1" x14ac:dyDescent="0.2">
      <c r="A37" s="97" t="s">
        <v>32</v>
      </c>
      <c r="B37" s="101" t="s">
        <v>215</v>
      </c>
      <c r="C37" s="98">
        <v>43244</v>
      </c>
      <c r="D37" s="98">
        <v>43246</v>
      </c>
      <c r="E37" s="99">
        <f t="shared" si="0"/>
        <v>43276</v>
      </c>
      <c r="F37" s="98" t="b">
        <f t="shared" si="1"/>
        <v>0</v>
      </c>
      <c r="G37" s="98">
        <f t="shared" si="2"/>
        <v>43276</v>
      </c>
      <c r="H37" s="100">
        <v>43329</v>
      </c>
      <c r="I37" s="109" t="str">
        <f t="shared" si="3"/>
        <v>Late</v>
      </c>
      <c r="J37" s="10">
        <f t="shared" si="4"/>
        <v>-53</v>
      </c>
      <c r="K37" s="11"/>
      <c r="L37" s="11"/>
      <c r="M37" s="10"/>
      <c r="N37" s="11"/>
      <c r="O37" s="11"/>
      <c r="P37" s="10"/>
      <c r="Q37" s="11"/>
      <c r="R37" s="11"/>
    </row>
    <row r="38" spans="1:18" s="65" customFormat="1" ht="15.75" customHeight="1" x14ac:dyDescent="0.2">
      <c r="A38" s="97" t="s">
        <v>33</v>
      </c>
      <c r="B38" s="97" t="s">
        <v>116</v>
      </c>
      <c r="C38" s="98">
        <v>43013</v>
      </c>
      <c r="D38" s="98">
        <v>43038</v>
      </c>
      <c r="E38" s="99">
        <f>ConventionDate+30</f>
        <v>43068</v>
      </c>
      <c r="F38" s="98" t="b">
        <f>AND(PreliminaryDueDate&gt;=WritDay,PreliminaryDueDate&lt;=ReturnWritDay)</f>
        <v>0</v>
      </c>
      <c r="G38" s="98">
        <f>IF(ISBLANK(ConventionDate)," ",IF(DueDuringElectionPeriod=FALSE,PreliminaryDueDate,ElectionDay+90))</f>
        <v>43068</v>
      </c>
      <c r="H38" s="100">
        <v>43039</v>
      </c>
      <c r="I38" s="109" t="str">
        <f t="shared" si="3"/>
        <v>On Time</v>
      </c>
      <c r="J38" s="10">
        <f t="shared" si="4"/>
        <v>29</v>
      </c>
      <c r="K38" s="11"/>
      <c r="L38" s="11"/>
      <c r="M38" s="10"/>
      <c r="N38" s="11"/>
      <c r="O38" s="11"/>
      <c r="P38" s="10"/>
      <c r="Q38" s="11"/>
      <c r="R38" s="11"/>
    </row>
    <row r="39" spans="1:18" s="65" customFormat="1" ht="15.75" customHeight="1" x14ac:dyDescent="0.2">
      <c r="A39" s="97" t="s">
        <v>34</v>
      </c>
      <c r="B39" s="97" t="s">
        <v>246</v>
      </c>
      <c r="C39" s="98">
        <v>43285</v>
      </c>
      <c r="D39" s="98">
        <v>43286</v>
      </c>
      <c r="E39" s="99">
        <f t="shared" si="0"/>
        <v>43316</v>
      </c>
      <c r="F39" s="98" t="b">
        <f t="shared" si="1"/>
        <v>0</v>
      </c>
      <c r="G39" s="98">
        <f t="shared" si="2"/>
        <v>43316</v>
      </c>
      <c r="H39" s="100">
        <v>43315</v>
      </c>
      <c r="I39" s="109" t="str">
        <f t="shared" si="3"/>
        <v>On Time</v>
      </c>
      <c r="J39" s="10">
        <f t="shared" si="4"/>
        <v>1</v>
      </c>
      <c r="K39" s="11"/>
      <c r="L39" s="11"/>
      <c r="M39" s="10"/>
      <c r="N39" s="11"/>
      <c r="O39" s="11"/>
      <c r="P39" s="10"/>
      <c r="Q39" s="11"/>
      <c r="R39" s="11"/>
    </row>
    <row r="40" spans="1:18" s="65" customFormat="1" ht="15.75" customHeight="1" x14ac:dyDescent="0.2">
      <c r="A40" s="97" t="s">
        <v>35</v>
      </c>
      <c r="B40" s="97" t="s">
        <v>216</v>
      </c>
      <c r="C40" s="98">
        <v>43250</v>
      </c>
      <c r="D40" s="98">
        <v>43253</v>
      </c>
      <c r="E40" s="99">
        <f t="shared" si="0"/>
        <v>43283</v>
      </c>
      <c r="F40" s="98" t="b">
        <f t="shared" si="1"/>
        <v>0</v>
      </c>
      <c r="G40" s="98">
        <f t="shared" si="2"/>
        <v>43283</v>
      </c>
      <c r="H40" s="100">
        <v>43285</v>
      </c>
      <c r="I40" s="109" t="str">
        <f t="shared" si="3"/>
        <v>Late</v>
      </c>
      <c r="J40" s="10">
        <f t="shared" si="4"/>
        <v>-2</v>
      </c>
      <c r="K40" s="11"/>
      <c r="L40" s="11"/>
      <c r="M40" s="10"/>
      <c r="N40" s="11"/>
      <c r="O40" s="11"/>
      <c r="P40" s="10"/>
      <c r="Q40" s="11"/>
      <c r="R40" s="11"/>
    </row>
    <row r="41" spans="1:18" s="65" customFormat="1" ht="15.75" customHeight="1" x14ac:dyDescent="0.2">
      <c r="A41" s="97" t="s">
        <v>36</v>
      </c>
      <c r="B41" s="101" t="s">
        <v>226</v>
      </c>
      <c r="C41" s="95">
        <v>43259</v>
      </c>
      <c r="D41" s="95">
        <v>43258</v>
      </c>
      <c r="E41" s="96">
        <f t="shared" si="0"/>
        <v>43288</v>
      </c>
      <c r="F41" s="95" t="b">
        <f t="shared" si="1"/>
        <v>0</v>
      </c>
      <c r="G41" s="95">
        <f t="shared" si="2"/>
        <v>43288</v>
      </c>
      <c r="H41" s="100">
        <v>43328</v>
      </c>
      <c r="I41" s="109" t="str">
        <f t="shared" si="3"/>
        <v>Late</v>
      </c>
      <c r="J41" s="10">
        <f t="shared" ref="J41:J64" si="5">IF(I41=" ","N/A",DueDate-DateFiled)</f>
        <v>-40</v>
      </c>
      <c r="K41" s="11"/>
      <c r="L41" s="11"/>
      <c r="M41" s="10"/>
      <c r="N41" s="11"/>
      <c r="O41" s="11"/>
      <c r="P41" s="10"/>
      <c r="Q41" s="11"/>
      <c r="R41" s="11"/>
    </row>
    <row r="42" spans="1:18" s="65" customFormat="1" ht="15.75" customHeight="1" x14ac:dyDescent="0.2">
      <c r="A42" s="97" t="s">
        <v>37</v>
      </c>
      <c r="B42" s="97" t="s">
        <v>143</v>
      </c>
      <c r="C42" s="98">
        <v>43060</v>
      </c>
      <c r="D42" s="98">
        <v>43060</v>
      </c>
      <c r="E42" s="99">
        <f>ConventionDate+30</f>
        <v>43090</v>
      </c>
      <c r="F42" s="98" t="b">
        <f>AND(PreliminaryDueDate&gt;=WritDay,PreliminaryDueDate&lt;=ReturnWritDay)</f>
        <v>0</v>
      </c>
      <c r="G42" s="98">
        <f>IF(ISBLANK(ConventionDate)," ",IF(DueDuringElectionPeriod=FALSE,PreliminaryDueDate,ElectionDay+90))</f>
        <v>43090</v>
      </c>
      <c r="H42" s="100">
        <v>43084</v>
      </c>
      <c r="I42" s="109" t="str">
        <f t="shared" si="3"/>
        <v>On Time</v>
      </c>
      <c r="J42" s="10">
        <f t="shared" si="5"/>
        <v>6</v>
      </c>
      <c r="K42" s="11"/>
      <c r="L42" s="11"/>
      <c r="M42" s="10"/>
      <c r="N42" s="11"/>
      <c r="O42" s="11"/>
      <c r="P42" s="10"/>
      <c r="Q42" s="11"/>
      <c r="R42" s="11"/>
    </row>
    <row r="43" spans="1:18" s="65" customFormat="1" ht="15.75" customHeight="1" x14ac:dyDescent="0.2">
      <c r="A43" s="97" t="s">
        <v>38</v>
      </c>
      <c r="B43" s="97" t="s">
        <v>100</v>
      </c>
      <c r="C43" s="98">
        <v>42983</v>
      </c>
      <c r="D43" s="98">
        <v>42989</v>
      </c>
      <c r="E43" s="99">
        <f>ConventionDate+30</f>
        <v>43019</v>
      </c>
      <c r="F43" s="98" t="b">
        <f>AND(PreliminaryDueDate&gt;=WritDay,PreliminaryDueDate&lt;=ReturnWritDay)</f>
        <v>0</v>
      </c>
      <c r="G43" s="98">
        <f>IF(ISBLANK(ConventionDate)," ",IF(DueDuringElectionPeriod=FALSE,PreliminaryDueDate,ElectionDay+90))</f>
        <v>43019</v>
      </c>
      <c r="H43" s="100">
        <v>43003</v>
      </c>
      <c r="I43" s="109" t="str">
        <f t="shared" si="3"/>
        <v>On Time</v>
      </c>
      <c r="J43" s="10">
        <f t="shared" si="5"/>
        <v>16</v>
      </c>
      <c r="K43" s="11"/>
      <c r="L43" s="11"/>
      <c r="M43" s="10"/>
      <c r="N43" s="11"/>
      <c r="O43" s="11"/>
      <c r="P43" s="10"/>
      <c r="Q43" s="11"/>
      <c r="R43" s="11"/>
    </row>
    <row r="44" spans="1:18" s="65" customFormat="1" ht="15.75" customHeight="1" x14ac:dyDescent="0.2">
      <c r="A44" s="97" t="s">
        <v>54</v>
      </c>
      <c r="B44" s="97" t="s">
        <v>207</v>
      </c>
      <c r="C44" s="98">
        <v>43224</v>
      </c>
      <c r="D44" s="98">
        <v>43257</v>
      </c>
      <c r="E44" s="99">
        <f t="shared" si="0"/>
        <v>43287</v>
      </c>
      <c r="F44" s="98" t="b">
        <f t="shared" si="1"/>
        <v>0</v>
      </c>
      <c r="G44" s="98">
        <f t="shared" si="2"/>
        <v>43287</v>
      </c>
      <c r="H44" s="100">
        <v>43334</v>
      </c>
      <c r="I44" s="109" t="str">
        <f t="shared" si="3"/>
        <v>Late</v>
      </c>
      <c r="J44" s="10">
        <f t="shared" si="5"/>
        <v>-47</v>
      </c>
      <c r="K44" s="11"/>
      <c r="L44" s="11"/>
      <c r="M44" s="10"/>
      <c r="N44" s="11"/>
      <c r="O44" s="11"/>
      <c r="P44" s="10"/>
      <c r="Q44" s="11"/>
      <c r="R44" s="11"/>
    </row>
    <row r="45" spans="1:18" s="65" customFormat="1" ht="15.75" customHeight="1" x14ac:dyDescent="0.2">
      <c r="A45" s="97" t="s">
        <v>39</v>
      </c>
      <c r="B45" s="97" t="s">
        <v>206</v>
      </c>
      <c r="C45" s="98">
        <v>43224</v>
      </c>
      <c r="D45" s="98">
        <v>43228</v>
      </c>
      <c r="E45" s="99">
        <f t="shared" ref="E45:E64" si="6">ConventionDate+30</f>
        <v>43258</v>
      </c>
      <c r="F45" s="98" t="b">
        <f t="shared" ref="F45:F64" si="7">AND(PreliminaryDueDate&gt;=WritDay,PreliminaryDueDate&lt;=ReturnWritDay)</f>
        <v>0</v>
      </c>
      <c r="G45" s="98">
        <f t="shared" ref="G45:G53" si="8">IF(ISBLANK(ConventionDate)," ",IF(DueDuringElectionPeriod=FALSE,PreliminaryDueDate,ElectionDay+90))</f>
        <v>43258</v>
      </c>
      <c r="H45" s="100">
        <v>43329</v>
      </c>
      <c r="I45" s="109" t="str">
        <f t="shared" ref="I45:I64" si="9">IF(ISBLANK(DateFiled)," ",IF(DateFiled&gt;DueDate,"Late","On Time"))</f>
        <v>Late</v>
      </c>
      <c r="J45" s="10">
        <f t="shared" si="5"/>
        <v>-71</v>
      </c>
      <c r="K45" s="11"/>
      <c r="L45" s="11"/>
      <c r="M45" s="10"/>
      <c r="N45" s="11"/>
      <c r="O45" s="11"/>
      <c r="P45" s="10"/>
      <c r="Q45" s="11"/>
      <c r="R45" s="11"/>
    </row>
    <row r="46" spans="1:18" s="65" customFormat="1" ht="15.75" customHeight="1" x14ac:dyDescent="0.2">
      <c r="A46" s="97" t="s">
        <v>40</v>
      </c>
      <c r="B46" s="101" t="s">
        <v>205</v>
      </c>
      <c r="C46" s="98">
        <v>43221</v>
      </c>
      <c r="D46" s="98">
        <v>43220</v>
      </c>
      <c r="E46" s="101"/>
      <c r="F46" s="101"/>
      <c r="G46" s="98">
        <v>43250</v>
      </c>
      <c r="H46" s="100">
        <v>43328</v>
      </c>
      <c r="I46" s="109" t="str">
        <f t="shared" si="9"/>
        <v>Late</v>
      </c>
      <c r="J46" s="10">
        <f t="shared" si="5"/>
        <v>-78</v>
      </c>
      <c r="K46" s="11"/>
      <c r="L46" s="11"/>
      <c r="M46" s="10"/>
      <c r="N46" s="11"/>
      <c r="O46" s="11"/>
      <c r="P46" s="10"/>
      <c r="Q46" s="11"/>
      <c r="R46" s="11"/>
    </row>
    <row r="47" spans="1:18" s="65" customFormat="1" ht="15.75" customHeight="1" x14ac:dyDescent="0.2">
      <c r="A47" s="97" t="s">
        <v>41</v>
      </c>
      <c r="B47" s="97" t="s">
        <v>154</v>
      </c>
      <c r="C47" s="98">
        <v>43010</v>
      </c>
      <c r="D47" s="98">
        <v>43013</v>
      </c>
      <c r="E47" s="99">
        <f>ConventionDate+30</f>
        <v>43043</v>
      </c>
      <c r="F47" s="98" t="b">
        <f>AND(PreliminaryDueDate&gt;=WritDay,PreliminaryDueDate&lt;=ReturnWritDay)</f>
        <v>0</v>
      </c>
      <c r="G47" s="98">
        <f>IF(ISBLANK(ConventionDate)," ",IF(DueDuringElectionPeriod=FALSE,PreliminaryDueDate,ElectionDay+90))+2</f>
        <v>43045</v>
      </c>
      <c r="H47" s="100">
        <v>43042</v>
      </c>
      <c r="I47" s="109" t="str">
        <f t="shared" si="9"/>
        <v>On Time</v>
      </c>
      <c r="J47" s="10">
        <f t="shared" si="5"/>
        <v>3</v>
      </c>
      <c r="K47" s="11"/>
      <c r="L47" s="11"/>
      <c r="M47" s="10"/>
      <c r="N47" s="11"/>
      <c r="O47" s="11"/>
      <c r="P47" s="10"/>
      <c r="Q47" s="11"/>
      <c r="R47" s="11"/>
    </row>
    <row r="48" spans="1:18" s="65" customFormat="1" ht="15.75" customHeight="1" x14ac:dyDescent="0.2">
      <c r="A48" s="97" t="s">
        <v>57</v>
      </c>
      <c r="B48" s="97" t="s">
        <v>104</v>
      </c>
      <c r="C48" s="98">
        <v>42983</v>
      </c>
      <c r="D48" s="98">
        <v>42983</v>
      </c>
      <c r="E48" s="99">
        <f>ConventionDate+30</f>
        <v>43013</v>
      </c>
      <c r="F48" s="98" t="b">
        <f>AND(PreliminaryDueDate&gt;=WritDay,PreliminaryDueDate&lt;=ReturnWritDay)</f>
        <v>0</v>
      </c>
      <c r="G48" s="98">
        <f>IF(ISBLANK(ConventionDate)," ",IF(DueDuringElectionPeriod=FALSE,PreliminaryDueDate,ElectionDay+90))</f>
        <v>43013</v>
      </c>
      <c r="H48" s="100">
        <v>42984</v>
      </c>
      <c r="I48" s="109" t="str">
        <f t="shared" si="9"/>
        <v>On Time</v>
      </c>
      <c r="J48" s="10">
        <f t="shared" si="5"/>
        <v>29</v>
      </c>
      <c r="K48" s="11"/>
      <c r="L48" s="11"/>
      <c r="M48" s="10"/>
      <c r="N48" s="11"/>
      <c r="O48" s="11"/>
      <c r="P48" s="10"/>
      <c r="Q48" s="11"/>
      <c r="R48" s="11"/>
    </row>
    <row r="49" spans="1:18" s="65" customFormat="1" ht="15.75" customHeight="1" x14ac:dyDescent="0.2">
      <c r="A49" s="97" t="s">
        <v>93</v>
      </c>
      <c r="B49" s="97" t="s">
        <v>176</v>
      </c>
      <c r="C49" s="98">
        <v>42929</v>
      </c>
      <c r="D49" s="98">
        <v>42907</v>
      </c>
      <c r="E49" s="99">
        <f>ConventionDate+30</f>
        <v>42937</v>
      </c>
      <c r="F49" s="98" t="b">
        <f>AND(PreliminaryDueDate&gt;=WritDay,PreliminaryDueDate&lt;=ReturnWritDay)</f>
        <v>0</v>
      </c>
      <c r="G49" s="98">
        <f>IF(ISBLANK(ConventionDate)," ",IF(DueDuringElectionPeriod=FALSE,PreliminaryDueDate,ElectionDay+90))</f>
        <v>42937</v>
      </c>
      <c r="H49" s="100">
        <v>42930</v>
      </c>
      <c r="I49" s="109" t="str">
        <f t="shared" si="9"/>
        <v>On Time</v>
      </c>
      <c r="J49" s="10">
        <f t="shared" si="5"/>
        <v>7</v>
      </c>
      <c r="K49" s="11"/>
      <c r="L49" s="11"/>
      <c r="M49" s="10"/>
      <c r="N49" s="11"/>
      <c r="O49" s="11"/>
      <c r="P49" s="10"/>
      <c r="Q49" s="11"/>
      <c r="R49" s="11"/>
    </row>
    <row r="50" spans="1:18" s="65" customFormat="1" ht="15.75" customHeight="1" x14ac:dyDescent="0.2">
      <c r="A50" s="97" t="s">
        <v>97</v>
      </c>
      <c r="B50" s="97" t="s">
        <v>155</v>
      </c>
      <c r="C50" s="98">
        <v>43025</v>
      </c>
      <c r="D50" s="98">
        <v>43034</v>
      </c>
      <c r="E50" s="99">
        <f>ConventionDate+30</f>
        <v>43064</v>
      </c>
      <c r="F50" s="98" t="b">
        <f>AND(PreliminaryDueDate&gt;=WritDay,PreliminaryDueDate&lt;=ReturnWritDay)</f>
        <v>0</v>
      </c>
      <c r="G50" s="98">
        <f>IF(ISBLANK(ConventionDate)," ",IF(DueDuringElectionPeriod=FALSE,PreliminaryDueDate,ElectionDay+90))</f>
        <v>43064</v>
      </c>
      <c r="H50" s="100">
        <v>43048</v>
      </c>
      <c r="I50" s="109" t="str">
        <f t="shared" si="9"/>
        <v>On Time</v>
      </c>
      <c r="J50" s="10">
        <f t="shared" si="5"/>
        <v>16</v>
      </c>
      <c r="K50" s="11"/>
      <c r="L50" s="11"/>
      <c r="M50" s="10"/>
      <c r="N50" s="11"/>
      <c r="O50" s="11"/>
      <c r="P50" s="10"/>
      <c r="Q50" s="11"/>
      <c r="R50" s="11"/>
    </row>
    <row r="51" spans="1:18" s="65" customFormat="1" ht="15.75" customHeight="1" x14ac:dyDescent="0.2">
      <c r="A51" s="97" t="s">
        <v>44</v>
      </c>
      <c r="B51" s="97" t="s">
        <v>214</v>
      </c>
      <c r="C51" s="98">
        <v>43244</v>
      </c>
      <c r="D51" s="98">
        <v>43244</v>
      </c>
      <c r="E51" s="99">
        <f t="shared" si="6"/>
        <v>43274</v>
      </c>
      <c r="F51" s="98" t="b">
        <f t="shared" si="7"/>
        <v>0</v>
      </c>
      <c r="G51" s="98">
        <f t="shared" si="8"/>
        <v>43274</v>
      </c>
      <c r="H51" s="100">
        <v>43327</v>
      </c>
      <c r="I51" s="109" t="str">
        <f t="shared" si="9"/>
        <v>Late</v>
      </c>
      <c r="J51" s="10">
        <f t="shared" si="5"/>
        <v>-53</v>
      </c>
      <c r="K51" s="11"/>
      <c r="L51" s="11"/>
      <c r="M51" s="10"/>
      <c r="N51" s="11"/>
      <c r="O51" s="11"/>
      <c r="P51" s="10"/>
      <c r="Q51" s="11"/>
      <c r="R51" s="11"/>
    </row>
    <row r="52" spans="1:18" s="65" customFormat="1" ht="15.75" customHeight="1" x14ac:dyDescent="0.2">
      <c r="A52" s="97" t="s">
        <v>45</v>
      </c>
      <c r="B52" s="97" t="s">
        <v>166</v>
      </c>
      <c r="C52" s="98">
        <v>43152</v>
      </c>
      <c r="D52" s="98">
        <v>43158</v>
      </c>
      <c r="E52" s="99">
        <f t="shared" si="6"/>
        <v>43188</v>
      </c>
      <c r="F52" s="98" t="b">
        <f t="shared" si="7"/>
        <v>0</v>
      </c>
      <c r="G52" s="98">
        <f t="shared" si="8"/>
        <v>43188</v>
      </c>
      <c r="H52" s="100">
        <v>43185</v>
      </c>
      <c r="I52" s="109" t="str">
        <f t="shared" si="9"/>
        <v>On Time</v>
      </c>
      <c r="J52" s="10">
        <f t="shared" si="5"/>
        <v>3</v>
      </c>
      <c r="K52" s="11"/>
      <c r="L52" s="11"/>
      <c r="M52" s="10"/>
      <c r="N52" s="11"/>
      <c r="O52" s="11"/>
      <c r="P52" s="10"/>
      <c r="Q52" s="11"/>
      <c r="R52" s="11"/>
    </row>
    <row r="53" spans="1:18" s="65" customFormat="1" ht="15.75" customHeight="1" x14ac:dyDescent="0.2">
      <c r="A53" s="97" t="s">
        <v>58</v>
      </c>
      <c r="B53" s="101" t="s">
        <v>163</v>
      </c>
      <c r="C53" s="102">
        <v>43124</v>
      </c>
      <c r="D53" s="98">
        <v>43144</v>
      </c>
      <c r="E53" s="99">
        <f t="shared" si="6"/>
        <v>43174</v>
      </c>
      <c r="F53" s="98" t="b">
        <f t="shared" si="7"/>
        <v>0</v>
      </c>
      <c r="G53" s="98">
        <f t="shared" si="8"/>
        <v>43174</v>
      </c>
      <c r="H53" s="100">
        <v>43153</v>
      </c>
      <c r="I53" s="109" t="str">
        <f t="shared" si="9"/>
        <v>On Time</v>
      </c>
      <c r="J53" s="10">
        <f t="shared" si="5"/>
        <v>21</v>
      </c>
      <c r="K53" s="11"/>
      <c r="L53" s="11"/>
      <c r="M53" s="10"/>
      <c r="N53" s="11"/>
      <c r="O53" s="11"/>
      <c r="P53" s="10"/>
      <c r="Q53" s="11"/>
      <c r="R53" s="11"/>
    </row>
    <row r="54" spans="1:18" s="65" customFormat="1" ht="15.75" customHeight="1" x14ac:dyDescent="0.2">
      <c r="A54" s="97" t="s">
        <v>46</v>
      </c>
      <c r="B54" s="97" t="s">
        <v>84</v>
      </c>
      <c r="C54" s="98">
        <v>42859</v>
      </c>
      <c r="D54" s="98">
        <v>42879</v>
      </c>
      <c r="E54" s="99">
        <f>ConventionDate+30</f>
        <v>42909</v>
      </c>
      <c r="F54" s="98" t="b">
        <f>AND(PreliminaryDueDate&gt;=WritDay,PreliminaryDueDate&lt;=ReturnWritDay)</f>
        <v>0</v>
      </c>
      <c r="G54" s="98">
        <f>IF(ISBLANK(ConventionDate)," ",IF(DueDuringElectionPeriod=FALSE,PreliminaryDueDate,ElectionDay+90))</f>
        <v>42909</v>
      </c>
      <c r="H54" s="100">
        <v>42901</v>
      </c>
      <c r="I54" s="109" t="str">
        <f t="shared" si="9"/>
        <v>On Time</v>
      </c>
      <c r="J54" s="10">
        <f t="shared" si="5"/>
        <v>8</v>
      </c>
      <c r="K54" s="11"/>
      <c r="L54" s="11"/>
      <c r="M54" s="10"/>
      <c r="N54" s="11"/>
      <c r="O54" s="11"/>
      <c r="P54" s="10"/>
      <c r="Q54" s="11"/>
      <c r="R54" s="11"/>
    </row>
    <row r="55" spans="1:18" s="65" customFormat="1" ht="15.75" customHeight="1" x14ac:dyDescent="0.2">
      <c r="A55" s="97" t="s">
        <v>47</v>
      </c>
      <c r="B55" s="101" t="s">
        <v>232</v>
      </c>
      <c r="C55" s="98">
        <v>43270</v>
      </c>
      <c r="D55" s="98">
        <v>42905</v>
      </c>
      <c r="E55" s="101"/>
      <c r="F55" s="101"/>
      <c r="G55" s="98">
        <v>43300</v>
      </c>
      <c r="H55" s="101"/>
      <c r="I55" s="109" t="str">
        <f t="shared" si="9"/>
        <v xml:space="preserve"> </v>
      </c>
      <c r="J55" s="10" t="str">
        <f t="shared" si="5"/>
        <v>N/A</v>
      </c>
      <c r="K55" s="11"/>
      <c r="L55" s="11"/>
      <c r="M55" s="10"/>
      <c r="N55" s="11"/>
      <c r="O55" s="11"/>
      <c r="P55" s="10"/>
      <c r="Q55" s="11"/>
      <c r="R55" s="11"/>
    </row>
    <row r="56" spans="1:18" s="65" customFormat="1" ht="15.75" customHeight="1" x14ac:dyDescent="0.2">
      <c r="A56" s="97" t="s">
        <v>47</v>
      </c>
      <c r="B56" s="101" t="s">
        <v>234</v>
      </c>
      <c r="C56" s="98">
        <v>43270</v>
      </c>
      <c r="D56" s="98">
        <v>42905</v>
      </c>
      <c r="E56" s="101"/>
      <c r="F56" s="101"/>
      <c r="G56" s="98">
        <v>43300</v>
      </c>
      <c r="H56" s="100">
        <v>43335</v>
      </c>
      <c r="I56" s="109" t="str">
        <f t="shared" si="9"/>
        <v>Late</v>
      </c>
      <c r="J56" s="10">
        <f t="shared" si="5"/>
        <v>-35</v>
      </c>
      <c r="K56" s="11"/>
      <c r="L56" s="11"/>
      <c r="M56" s="10"/>
      <c r="N56" s="11"/>
      <c r="O56" s="11"/>
      <c r="P56" s="10"/>
      <c r="Q56" s="11"/>
      <c r="R56" s="11"/>
    </row>
    <row r="57" spans="1:18" s="65" customFormat="1" ht="15.75" customHeight="1" x14ac:dyDescent="0.2">
      <c r="A57" s="97" t="s">
        <v>48</v>
      </c>
      <c r="B57" s="97" t="s">
        <v>85</v>
      </c>
      <c r="C57" s="98">
        <v>42836</v>
      </c>
      <c r="D57" s="98">
        <v>42921</v>
      </c>
      <c r="E57" s="99">
        <f>ConventionDate+30</f>
        <v>42951</v>
      </c>
      <c r="F57" s="98" t="b">
        <f>AND(PreliminaryDueDate&gt;=WritDay,PreliminaryDueDate&lt;=ReturnWritDay)</f>
        <v>0</v>
      </c>
      <c r="G57" s="98">
        <f>IF(ISBLANK(ConventionDate)," ",IF(DueDuringElectionPeriod=FALSE,PreliminaryDueDate,ElectionDay+90))</f>
        <v>42951</v>
      </c>
      <c r="H57" s="100">
        <v>42950</v>
      </c>
      <c r="I57" s="109" t="str">
        <f t="shared" si="9"/>
        <v>On Time</v>
      </c>
      <c r="J57" s="10">
        <f t="shared" si="5"/>
        <v>1</v>
      </c>
      <c r="K57" s="11"/>
      <c r="L57" s="11"/>
      <c r="M57" s="10"/>
      <c r="N57" s="11"/>
      <c r="O57" s="11"/>
      <c r="P57" s="10"/>
      <c r="Q57" s="11"/>
      <c r="R57" s="11"/>
    </row>
    <row r="58" spans="1:18" s="65" customFormat="1" ht="15.75" customHeight="1" x14ac:dyDescent="0.2">
      <c r="A58" s="97" t="s">
        <v>55</v>
      </c>
      <c r="B58" s="94" t="s">
        <v>252</v>
      </c>
      <c r="C58" s="95">
        <v>43300</v>
      </c>
      <c r="D58" s="98">
        <v>43302</v>
      </c>
      <c r="E58" s="99">
        <f t="shared" si="6"/>
        <v>43332</v>
      </c>
      <c r="F58" s="98" t="b">
        <f t="shared" si="7"/>
        <v>0</v>
      </c>
      <c r="G58" s="98">
        <f t="shared" ref="G58:G59" si="10">IF(ISBLANK(ConventionDate)," ",IF(DueDuringElectionPeriod=FALSE,PreliminaryDueDate,ElectionDay+90))</f>
        <v>43332</v>
      </c>
      <c r="H58" s="100">
        <v>43332</v>
      </c>
      <c r="I58" s="109" t="str">
        <f t="shared" si="9"/>
        <v>On Time</v>
      </c>
      <c r="J58" s="10">
        <f t="shared" si="5"/>
        <v>0</v>
      </c>
      <c r="K58" s="11"/>
      <c r="L58" s="11"/>
      <c r="M58" s="10"/>
      <c r="N58" s="11"/>
      <c r="O58" s="11"/>
      <c r="P58" s="10"/>
      <c r="Q58" s="11"/>
      <c r="R58" s="11"/>
    </row>
    <row r="59" spans="1:18" s="11" customFormat="1" ht="15.75" customHeight="1" x14ac:dyDescent="0.2">
      <c r="A59" s="97" t="s">
        <v>49</v>
      </c>
      <c r="B59" s="101" t="s">
        <v>255</v>
      </c>
      <c r="C59" s="95">
        <v>43304</v>
      </c>
      <c r="D59" s="98">
        <v>43302</v>
      </c>
      <c r="E59" s="99">
        <f t="shared" si="6"/>
        <v>43332</v>
      </c>
      <c r="F59" s="98" t="b">
        <f t="shared" si="7"/>
        <v>0</v>
      </c>
      <c r="G59" s="98">
        <f t="shared" si="10"/>
        <v>43332</v>
      </c>
      <c r="H59" s="100">
        <v>43321</v>
      </c>
      <c r="I59" s="109" t="str">
        <f t="shared" si="9"/>
        <v>On Time</v>
      </c>
      <c r="J59" s="10">
        <f t="shared" si="5"/>
        <v>11</v>
      </c>
      <c r="M59" s="10"/>
      <c r="P59" s="10"/>
    </row>
    <row r="60" spans="1:18" s="11" customFormat="1" ht="15.75" customHeight="1" x14ac:dyDescent="0.2">
      <c r="A60" s="97" t="s">
        <v>50</v>
      </c>
      <c r="B60" s="97" t="s">
        <v>99</v>
      </c>
      <c r="C60" s="98">
        <v>42983</v>
      </c>
      <c r="D60" s="98">
        <v>42990</v>
      </c>
      <c r="E60" s="99">
        <f>ConventionDate+30</f>
        <v>43020</v>
      </c>
      <c r="F60" s="98" t="b">
        <f>AND(PreliminaryDueDate&gt;=WritDay,PreliminaryDueDate&lt;=ReturnWritDay)</f>
        <v>0</v>
      </c>
      <c r="G60" s="98">
        <f>IF(ISBLANK(ConventionDate)," ",IF(DueDuringElectionPeriod=FALSE,PreliminaryDueDate,ElectionDay+90))</f>
        <v>43020</v>
      </c>
      <c r="H60" s="100">
        <v>43028</v>
      </c>
      <c r="I60" s="109" t="str">
        <f t="shared" si="9"/>
        <v>Late</v>
      </c>
      <c r="J60" s="10">
        <f t="shared" si="5"/>
        <v>-8</v>
      </c>
      <c r="M60" s="10"/>
      <c r="P60" s="10"/>
    </row>
    <row r="61" spans="1:18" s="15" customFormat="1" ht="15.75" customHeight="1" x14ac:dyDescent="0.2">
      <c r="A61" s="97" t="s">
        <v>51</v>
      </c>
      <c r="B61" s="97" t="s">
        <v>94</v>
      </c>
      <c r="C61" s="98">
        <v>42934</v>
      </c>
      <c r="D61" s="98">
        <v>42906</v>
      </c>
      <c r="E61" s="99">
        <f>ConventionDate+30</f>
        <v>42936</v>
      </c>
      <c r="F61" s="98" t="b">
        <f>AND(PreliminaryDueDate&gt;=WritDay,PreliminaryDueDate&lt;=ReturnWritDay)</f>
        <v>0</v>
      </c>
      <c r="G61" s="98">
        <f>IF(ISBLANK(ConventionDate)," ",IF(DueDuringElectionPeriod=FALSE,PreliminaryDueDate,ElectionDay+90))</f>
        <v>42936</v>
      </c>
      <c r="H61" s="100">
        <v>42962</v>
      </c>
      <c r="I61" s="109" t="str">
        <f t="shared" si="9"/>
        <v>Late</v>
      </c>
      <c r="J61" s="10">
        <f t="shared" si="5"/>
        <v>-26</v>
      </c>
      <c r="K61" s="11"/>
      <c r="L61" s="11"/>
      <c r="M61" s="10"/>
      <c r="N61" s="11"/>
      <c r="O61" s="11"/>
      <c r="P61" s="10"/>
      <c r="Q61" s="11"/>
      <c r="R61" s="11"/>
    </row>
    <row r="62" spans="1:18" s="5" customFormat="1" ht="15.75" customHeight="1" x14ac:dyDescent="0.2">
      <c r="A62" s="94" t="s">
        <v>52</v>
      </c>
      <c r="B62" s="94" t="s">
        <v>233</v>
      </c>
      <c r="C62" s="98">
        <v>43270</v>
      </c>
      <c r="D62" s="95">
        <v>43275</v>
      </c>
      <c r="E62" s="96"/>
      <c r="F62" s="95"/>
      <c r="G62" s="98">
        <v>43305</v>
      </c>
      <c r="H62" s="88">
        <v>43297</v>
      </c>
      <c r="I62" s="106" t="str">
        <f t="shared" si="9"/>
        <v>On Time</v>
      </c>
      <c r="J62" s="10">
        <f t="shared" si="5"/>
        <v>8</v>
      </c>
      <c r="K62" s="11"/>
      <c r="L62" s="11"/>
      <c r="M62" s="10"/>
      <c r="N62" s="11"/>
      <c r="O62" s="11"/>
      <c r="P62" s="10"/>
      <c r="Q62" s="11"/>
      <c r="R62" s="11"/>
    </row>
    <row r="63" spans="1:18" s="11" customFormat="1" ht="15.75" customHeight="1" x14ac:dyDescent="0.2">
      <c r="A63" s="94" t="s">
        <v>52</v>
      </c>
      <c r="B63" s="94" t="s">
        <v>235</v>
      </c>
      <c r="C63" s="98">
        <v>43270</v>
      </c>
      <c r="D63" s="95">
        <v>43275</v>
      </c>
      <c r="E63" s="96"/>
      <c r="F63" s="95"/>
      <c r="G63" s="98">
        <v>43305</v>
      </c>
      <c r="H63" s="88">
        <v>43301</v>
      </c>
      <c r="I63" s="106" t="str">
        <f t="shared" si="9"/>
        <v>On Time</v>
      </c>
      <c r="J63" s="10">
        <f t="shared" si="5"/>
        <v>4</v>
      </c>
    </row>
    <row r="64" spans="1:18" s="11" customFormat="1" ht="15.75" customHeight="1" x14ac:dyDescent="0.2">
      <c r="A64" s="94" t="s">
        <v>53</v>
      </c>
      <c r="B64" s="94" t="s">
        <v>156</v>
      </c>
      <c r="C64" s="95">
        <v>42838</v>
      </c>
      <c r="D64" s="95">
        <v>42847</v>
      </c>
      <c r="E64" s="96">
        <f t="shared" si="6"/>
        <v>42877</v>
      </c>
      <c r="F64" s="95" t="b">
        <f t="shared" si="7"/>
        <v>0</v>
      </c>
      <c r="G64" s="95">
        <f>IF(ISBLANK(ConventionDate)," ",IF(DueDuringElectionPeriod=FALSE,PreliminaryDueDate,ElectionDay+90))+1</f>
        <v>42878</v>
      </c>
      <c r="H64" s="88">
        <v>42878</v>
      </c>
      <c r="I64" s="106" t="str">
        <f t="shared" si="9"/>
        <v>On Time</v>
      </c>
      <c r="J64" s="10">
        <f t="shared" si="5"/>
        <v>0</v>
      </c>
    </row>
    <row r="65" spans="1:10" s="15" customFormat="1" ht="15.75" customHeight="1" x14ac:dyDescent="0.2">
      <c r="A65" s="90" t="s">
        <v>59</v>
      </c>
      <c r="B65" s="91">
        <f>COUNTA(B9:B64)</f>
        <v>56</v>
      </c>
      <c r="C65" s="91"/>
      <c r="D65" s="91"/>
      <c r="E65" s="90"/>
      <c r="F65" s="91"/>
      <c r="G65" s="91"/>
      <c r="H65" s="91">
        <f>COUNTA(H9:H64)</f>
        <v>52</v>
      </c>
      <c r="I65" s="114" t="s">
        <v>568</v>
      </c>
      <c r="J65" s="17">
        <f>AVERAGEIF(J9:J64,"&lt;&gt;N/A")</f>
        <v>-5.7692307692307692</v>
      </c>
    </row>
    <row r="66" spans="1:10" s="11" customFormat="1" ht="15.75" customHeight="1" x14ac:dyDescent="0.2">
      <c r="A66" s="92" t="s">
        <v>292</v>
      </c>
      <c r="B66" s="92"/>
      <c r="C66" s="93"/>
      <c r="D66" s="93"/>
      <c r="E66" s="92"/>
      <c r="F66" s="93"/>
      <c r="G66" s="93"/>
      <c r="H66" s="92"/>
      <c r="I66" s="108"/>
      <c r="J66" s="10"/>
    </row>
    <row r="67" spans="1:10" s="11" customFormat="1" ht="15.75" customHeight="1" x14ac:dyDescent="0.2">
      <c r="A67" s="94" t="s">
        <v>9</v>
      </c>
      <c r="B67" s="103" t="s">
        <v>293</v>
      </c>
      <c r="C67" s="104"/>
      <c r="D67" s="104"/>
      <c r="E67" s="94"/>
      <c r="F67" s="105"/>
      <c r="G67" s="87">
        <f t="shared" ref="G67:G98" si="11">DueDateEFRC</f>
        <v>43438</v>
      </c>
      <c r="H67" s="88">
        <v>43438</v>
      </c>
      <c r="I67" s="106" t="str">
        <f t="shared" ref="I67:I98" si="12">IF(ISBLANK(DateFiled)," ",IF(DateFiled&gt;DueDate,"Late","On Time"))</f>
        <v>On Time</v>
      </c>
      <c r="J67" s="10">
        <f t="shared" ref="J67:J98" si="13">IF(I67=" ","N/A",DueDate-DateFiled)</f>
        <v>0</v>
      </c>
    </row>
    <row r="68" spans="1:10" s="11" customFormat="1" ht="15.75" customHeight="1" x14ac:dyDescent="0.2">
      <c r="A68" s="94" t="s">
        <v>10</v>
      </c>
      <c r="B68" s="103" t="s">
        <v>294</v>
      </c>
      <c r="C68" s="104"/>
      <c r="D68" s="104"/>
      <c r="E68" s="94"/>
      <c r="F68" s="105"/>
      <c r="G68" s="87">
        <f t="shared" si="11"/>
        <v>43438</v>
      </c>
      <c r="H68" s="88">
        <v>43434</v>
      </c>
      <c r="I68" s="106" t="str">
        <f t="shared" si="12"/>
        <v>On Time</v>
      </c>
      <c r="J68" s="10">
        <f t="shared" si="13"/>
        <v>4</v>
      </c>
    </row>
    <row r="69" spans="1:10" s="11" customFormat="1" ht="15.75" customHeight="1" x14ac:dyDescent="0.2">
      <c r="A69" s="94" t="s">
        <v>11</v>
      </c>
      <c r="B69" s="103" t="s">
        <v>295</v>
      </c>
      <c r="C69" s="104"/>
      <c r="D69" s="104"/>
      <c r="E69" s="94"/>
      <c r="F69" s="105"/>
      <c r="G69" s="87">
        <f t="shared" si="11"/>
        <v>43438</v>
      </c>
      <c r="H69" s="88">
        <v>43419</v>
      </c>
      <c r="I69" s="106" t="str">
        <f t="shared" si="12"/>
        <v>On Time</v>
      </c>
      <c r="J69" s="10">
        <f t="shared" si="13"/>
        <v>19</v>
      </c>
    </row>
    <row r="70" spans="1:10" s="11" customFormat="1" ht="15.75" customHeight="1" x14ac:dyDescent="0.2">
      <c r="A70" s="94" t="s">
        <v>12</v>
      </c>
      <c r="B70" s="103" t="s">
        <v>296</v>
      </c>
      <c r="C70" s="104"/>
      <c r="D70" s="104"/>
      <c r="E70" s="94"/>
      <c r="F70" s="105"/>
      <c r="G70" s="87">
        <f t="shared" si="11"/>
        <v>43438</v>
      </c>
      <c r="H70" s="88">
        <v>43440</v>
      </c>
      <c r="I70" s="106" t="str">
        <f t="shared" si="12"/>
        <v>Late</v>
      </c>
      <c r="J70" s="10">
        <f t="shared" si="13"/>
        <v>-2</v>
      </c>
    </row>
    <row r="71" spans="1:10" s="11" customFormat="1" ht="15.75" customHeight="1" x14ac:dyDescent="0.2">
      <c r="A71" s="94" t="s">
        <v>13</v>
      </c>
      <c r="B71" s="103" t="s">
        <v>297</v>
      </c>
      <c r="C71" s="104"/>
      <c r="D71" s="104"/>
      <c r="E71" s="94"/>
      <c r="F71" s="105"/>
      <c r="G71" s="87">
        <f t="shared" si="11"/>
        <v>43438</v>
      </c>
      <c r="H71" s="88">
        <v>43438</v>
      </c>
      <c r="I71" s="106" t="str">
        <f t="shared" si="12"/>
        <v>On Time</v>
      </c>
      <c r="J71" s="10">
        <f t="shared" si="13"/>
        <v>0</v>
      </c>
    </row>
    <row r="72" spans="1:10" s="11" customFormat="1" ht="15.75" customHeight="1" x14ac:dyDescent="0.2">
      <c r="A72" s="94" t="s">
        <v>14</v>
      </c>
      <c r="B72" s="103" t="s">
        <v>298</v>
      </c>
      <c r="C72" s="104"/>
      <c r="D72" s="104"/>
      <c r="E72" s="94"/>
      <c r="F72" s="105"/>
      <c r="G72" s="87">
        <f t="shared" si="11"/>
        <v>43438</v>
      </c>
      <c r="H72" s="88">
        <v>43412</v>
      </c>
      <c r="I72" s="106" t="str">
        <f t="shared" si="12"/>
        <v>On Time</v>
      </c>
      <c r="J72" s="10">
        <f t="shared" si="13"/>
        <v>26</v>
      </c>
    </row>
    <row r="73" spans="1:10" s="11" customFormat="1" ht="15.75" customHeight="1" x14ac:dyDescent="0.2">
      <c r="A73" s="94" t="s">
        <v>15</v>
      </c>
      <c r="B73" s="103" t="s">
        <v>299</v>
      </c>
      <c r="C73" s="104"/>
      <c r="D73" s="104"/>
      <c r="E73" s="94"/>
      <c r="F73" s="105"/>
      <c r="G73" s="87">
        <f t="shared" si="11"/>
        <v>43438</v>
      </c>
      <c r="H73" s="88">
        <v>43434</v>
      </c>
      <c r="I73" s="106" t="str">
        <f t="shared" si="12"/>
        <v>On Time</v>
      </c>
      <c r="J73" s="10">
        <f t="shared" si="13"/>
        <v>4</v>
      </c>
    </row>
    <row r="74" spans="1:10" s="11" customFormat="1" ht="15.75" customHeight="1" x14ac:dyDescent="0.2">
      <c r="A74" s="94" t="s">
        <v>16</v>
      </c>
      <c r="B74" s="103" t="s">
        <v>300</v>
      </c>
      <c r="C74" s="104"/>
      <c r="D74" s="104"/>
      <c r="E74" s="94"/>
      <c r="F74" s="105"/>
      <c r="G74" s="87">
        <f t="shared" si="11"/>
        <v>43438</v>
      </c>
      <c r="H74" s="88">
        <v>43423</v>
      </c>
      <c r="I74" s="106" t="str">
        <f t="shared" si="12"/>
        <v>On Time</v>
      </c>
      <c r="J74" s="10">
        <f t="shared" si="13"/>
        <v>15</v>
      </c>
    </row>
    <row r="75" spans="1:10" s="11" customFormat="1" ht="15.75" customHeight="1" x14ac:dyDescent="0.2">
      <c r="A75" s="94" t="s">
        <v>17</v>
      </c>
      <c r="B75" s="103" t="s">
        <v>301</v>
      </c>
      <c r="C75" s="104"/>
      <c r="D75" s="104"/>
      <c r="E75" s="94"/>
      <c r="F75" s="105"/>
      <c r="G75" s="87">
        <f t="shared" si="11"/>
        <v>43438</v>
      </c>
      <c r="H75" s="88">
        <v>43438</v>
      </c>
      <c r="I75" s="106" t="str">
        <f t="shared" si="12"/>
        <v>On Time</v>
      </c>
      <c r="J75" s="10">
        <f t="shared" si="13"/>
        <v>0</v>
      </c>
    </row>
    <row r="76" spans="1:10" s="11" customFormat="1" ht="15.75" customHeight="1" x14ac:dyDescent="0.2">
      <c r="A76" s="94" t="s">
        <v>18</v>
      </c>
      <c r="B76" s="103" t="s">
        <v>302</v>
      </c>
      <c r="C76" s="104"/>
      <c r="D76" s="104"/>
      <c r="E76" s="94"/>
      <c r="F76" s="105"/>
      <c r="G76" s="87">
        <f t="shared" si="11"/>
        <v>43438</v>
      </c>
      <c r="H76" s="88">
        <v>43445</v>
      </c>
      <c r="I76" s="106" t="str">
        <f t="shared" si="12"/>
        <v>Late</v>
      </c>
      <c r="J76" s="10">
        <f t="shared" si="13"/>
        <v>-7</v>
      </c>
    </row>
    <row r="77" spans="1:10" s="11" customFormat="1" ht="15.75" customHeight="1" x14ac:dyDescent="0.2">
      <c r="A77" s="94" t="s">
        <v>19</v>
      </c>
      <c r="B77" s="103" t="s">
        <v>303</v>
      </c>
      <c r="C77" s="104"/>
      <c r="D77" s="104"/>
      <c r="E77" s="94"/>
      <c r="F77" s="105"/>
      <c r="G77" s="87">
        <f t="shared" si="11"/>
        <v>43438</v>
      </c>
      <c r="H77" s="88">
        <v>43433</v>
      </c>
      <c r="I77" s="106" t="str">
        <f t="shared" si="12"/>
        <v>On Time</v>
      </c>
      <c r="J77" s="10">
        <f t="shared" si="13"/>
        <v>5</v>
      </c>
    </row>
    <row r="78" spans="1:10" s="11" customFormat="1" ht="15.75" customHeight="1" x14ac:dyDescent="0.2">
      <c r="A78" s="94" t="s">
        <v>20</v>
      </c>
      <c r="B78" s="103" t="s">
        <v>304</v>
      </c>
      <c r="C78" s="104"/>
      <c r="D78" s="104"/>
      <c r="E78" s="94"/>
      <c r="F78" s="105"/>
      <c r="G78" s="87">
        <f t="shared" si="11"/>
        <v>43438</v>
      </c>
      <c r="H78" s="88">
        <v>43432</v>
      </c>
      <c r="I78" s="106" t="str">
        <f t="shared" si="12"/>
        <v>On Time</v>
      </c>
      <c r="J78" s="10">
        <f t="shared" si="13"/>
        <v>6</v>
      </c>
    </row>
    <row r="79" spans="1:10" s="11" customFormat="1" ht="15.75" customHeight="1" x14ac:dyDescent="0.2">
      <c r="A79" s="94" t="s">
        <v>21</v>
      </c>
      <c r="B79" s="103" t="s">
        <v>305</v>
      </c>
      <c r="C79" s="104"/>
      <c r="D79" s="104"/>
      <c r="E79" s="94"/>
      <c r="F79" s="105"/>
      <c r="G79" s="87">
        <f t="shared" si="11"/>
        <v>43438</v>
      </c>
      <c r="H79" s="88">
        <v>43718</v>
      </c>
      <c r="I79" s="106" t="str">
        <f t="shared" si="12"/>
        <v>Late</v>
      </c>
      <c r="J79" s="10">
        <f t="shared" si="13"/>
        <v>-280</v>
      </c>
    </row>
    <row r="80" spans="1:10" s="11" customFormat="1" ht="15.75" customHeight="1" x14ac:dyDescent="0.2">
      <c r="A80" s="94" t="s">
        <v>22</v>
      </c>
      <c r="B80" s="103" t="s">
        <v>306</v>
      </c>
      <c r="C80" s="104"/>
      <c r="D80" s="104"/>
      <c r="E80" s="94"/>
      <c r="F80" s="105"/>
      <c r="G80" s="87">
        <f t="shared" si="11"/>
        <v>43438</v>
      </c>
      <c r="H80" s="88">
        <v>43437</v>
      </c>
      <c r="I80" s="106" t="str">
        <f t="shared" si="12"/>
        <v>On Time</v>
      </c>
      <c r="J80" s="10">
        <f t="shared" si="13"/>
        <v>1</v>
      </c>
    </row>
    <row r="81" spans="1:10" s="11" customFormat="1" ht="15.75" customHeight="1" x14ac:dyDescent="0.2">
      <c r="A81" s="94" t="s">
        <v>23</v>
      </c>
      <c r="B81" s="103" t="s">
        <v>307</v>
      </c>
      <c r="C81" s="104"/>
      <c r="D81" s="104"/>
      <c r="E81" s="94"/>
      <c r="F81" s="105"/>
      <c r="G81" s="87">
        <f t="shared" si="11"/>
        <v>43438</v>
      </c>
      <c r="H81" s="88">
        <v>43438</v>
      </c>
      <c r="I81" s="106" t="str">
        <f t="shared" si="12"/>
        <v>On Time</v>
      </c>
      <c r="J81" s="10">
        <f t="shared" si="13"/>
        <v>0</v>
      </c>
    </row>
    <row r="82" spans="1:10" s="11" customFormat="1" ht="15.75" customHeight="1" x14ac:dyDescent="0.2">
      <c r="A82" s="94" t="s">
        <v>24</v>
      </c>
      <c r="B82" s="103" t="s">
        <v>308</v>
      </c>
      <c r="C82" s="104"/>
      <c r="D82" s="104"/>
      <c r="E82" s="94"/>
      <c r="F82" s="105"/>
      <c r="G82" s="87">
        <f t="shared" si="11"/>
        <v>43438</v>
      </c>
      <c r="H82" s="88">
        <v>43438</v>
      </c>
      <c r="I82" s="106" t="str">
        <f t="shared" si="12"/>
        <v>On Time</v>
      </c>
      <c r="J82" s="10">
        <f t="shared" si="13"/>
        <v>0</v>
      </c>
    </row>
    <row r="83" spans="1:10" s="11" customFormat="1" ht="15.75" customHeight="1" x14ac:dyDescent="0.2">
      <c r="A83" s="94" t="s">
        <v>25</v>
      </c>
      <c r="B83" s="103" t="s">
        <v>309</v>
      </c>
      <c r="C83" s="104"/>
      <c r="D83" s="104"/>
      <c r="E83" s="94"/>
      <c r="F83" s="105"/>
      <c r="G83" s="87">
        <f t="shared" si="11"/>
        <v>43438</v>
      </c>
      <c r="H83" s="88">
        <v>43437</v>
      </c>
      <c r="I83" s="106" t="str">
        <f t="shared" si="12"/>
        <v>On Time</v>
      </c>
      <c r="J83" s="10">
        <f t="shared" si="13"/>
        <v>1</v>
      </c>
    </row>
    <row r="84" spans="1:10" s="11" customFormat="1" ht="15.75" customHeight="1" x14ac:dyDescent="0.2">
      <c r="A84" s="94" t="s">
        <v>26</v>
      </c>
      <c r="B84" s="103" t="s">
        <v>310</v>
      </c>
      <c r="C84" s="104"/>
      <c r="D84" s="104"/>
      <c r="E84" s="94"/>
      <c r="F84" s="105"/>
      <c r="G84" s="87">
        <f t="shared" si="11"/>
        <v>43438</v>
      </c>
      <c r="H84" s="88">
        <v>43440</v>
      </c>
      <c r="I84" s="106" t="str">
        <f t="shared" si="12"/>
        <v>Late</v>
      </c>
      <c r="J84" s="10">
        <f t="shared" si="13"/>
        <v>-2</v>
      </c>
    </row>
    <row r="85" spans="1:10" s="11" customFormat="1" ht="15.75" customHeight="1" x14ac:dyDescent="0.2">
      <c r="A85" s="94" t="s">
        <v>27</v>
      </c>
      <c r="B85" s="103" t="s">
        <v>311</v>
      </c>
      <c r="C85" s="104"/>
      <c r="D85" s="104"/>
      <c r="E85" s="94"/>
      <c r="F85" s="105"/>
      <c r="G85" s="87">
        <f t="shared" si="11"/>
        <v>43438</v>
      </c>
      <c r="H85" s="88">
        <v>43438</v>
      </c>
      <c r="I85" s="106" t="str">
        <f t="shared" si="12"/>
        <v>On Time</v>
      </c>
      <c r="J85" s="10">
        <f t="shared" si="13"/>
        <v>0</v>
      </c>
    </row>
    <row r="86" spans="1:10" s="11" customFormat="1" ht="15.75" customHeight="1" x14ac:dyDescent="0.2">
      <c r="A86" s="94" t="s">
        <v>28</v>
      </c>
      <c r="B86" s="103" t="s">
        <v>312</v>
      </c>
      <c r="C86" s="104"/>
      <c r="D86" s="104"/>
      <c r="E86" s="94"/>
      <c r="F86" s="105"/>
      <c r="G86" s="87">
        <f t="shared" si="11"/>
        <v>43438</v>
      </c>
      <c r="H86" s="88">
        <v>43467</v>
      </c>
      <c r="I86" s="106" t="str">
        <f t="shared" si="12"/>
        <v>Late</v>
      </c>
      <c r="J86" s="10">
        <f t="shared" si="13"/>
        <v>-29</v>
      </c>
    </row>
    <row r="87" spans="1:10" s="11" customFormat="1" ht="15.75" customHeight="1" x14ac:dyDescent="0.2">
      <c r="A87" s="94" t="s">
        <v>29</v>
      </c>
      <c r="B87" s="103" t="s">
        <v>313</v>
      </c>
      <c r="C87" s="104"/>
      <c r="D87" s="104"/>
      <c r="E87" s="94"/>
      <c r="F87" s="105"/>
      <c r="G87" s="87">
        <f t="shared" si="11"/>
        <v>43438</v>
      </c>
      <c r="H87" s="88">
        <v>43438</v>
      </c>
      <c r="I87" s="106" t="str">
        <f t="shared" si="12"/>
        <v>On Time</v>
      </c>
      <c r="J87" s="10">
        <f t="shared" si="13"/>
        <v>0</v>
      </c>
    </row>
    <row r="88" spans="1:10" s="11" customFormat="1" ht="15.75" customHeight="1" x14ac:dyDescent="0.2">
      <c r="A88" s="94" t="s">
        <v>30</v>
      </c>
      <c r="B88" s="103" t="s">
        <v>314</v>
      </c>
      <c r="C88" s="104"/>
      <c r="D88" s="104"/>
      <c r="E88" s="94"/>
      <c r="F88" s="105"/>
      <c r="G88" s="87">
        <f t="shared" si="11"/>
        <v>43438</v>
      </c>
      <c r="H88" s="88">
        <v>43476</v>
      </c>
      <c r="I88" s="106" t="str">
        <f t="shared" si="12"/>
        <v>Late</v>
      </c>
      <c r="J88" s="10">
        <f t="shared" si="13"/>
        <v>-38</v>
      </c>
    </row>
    <row r="89" spans="1:10" s="11" customFormat="1" ht="15.75" customHeight="1" x14ac:dyDescent="0.2">
      <c r="A89" s="94" t="s">
        <v>31</v>
      </c>
      <c r="B89" s="103" t="s">
        <v>315</v>
      </c>
      <c r="C89" s="104"/>
      <c r="D89" s="104"/>
      <c r="E89" s="94"/>
      <c r="F89" s="105"/>
      <c r="G89" s="87">
        <f t="shared" si="11"/>
        <v>43438</v>
      </c>
      <c r="H89" s="88">
        <v>43427</v>
      </c>
      <c r="I89" s="106" t="str">
        <f t="shared" si="12"/>
        <v>On Time</v>
      </c>
      <c r="J89" s="10">
        <f t="shared" si="13"/>
        <v>11</v>
      </c>
    </row>
    <row r="90" spans="1:10" s="11" customFormat="1" ht="15.75" customHeight="1" x14ac:dyDescent="0.2">
      <c r="A90" s="94" t="s">
        <v>32</v>
      </c>
      <c r="B90" s="103" t="s">
        <v>316</v>
      </c>
      <c r="C90" s="104"/>
      <c r="D90" s="104"/>
      <c r="E90" s="94"/>
      <c r="F90" s="105"/>
      <c r="G90" s="87">
        <f t="shared" si="11"/>
        <v>43438</v>
      </c>
      <c r="H90" s="88">
        <v>43718</v>
      </c>
      <c r="I90" s="106" t="str">
        <f t="shared" si="12"/>
        <v>Late</v>
      </c>
      <c r="J90" s="10">
        <f t="shared" si="13"/>
        <v>-280</v>
      </c>
    </row>
    <row r="91" spans="1:10" s="11" customFormat="1" ht="15.75" customHeight="1" x14ac:dyDescent="0.2">
      <c r="A91" s="94" t="s">
        <v>33</v>
      </c>
      <c r="B91" s="103" t="s">
        <v>317</v>
      </c>
      <c r="C91" s="104"/>
      <c r="D91" s="104"/>
      <c r="E91" s="94"/>
      <c r="F91" s="105"/>
      <c r="G91" s="87">
        <f t="shared" si="11"/>
        <v>43438</v>
      </c>
      <c r="H91" s="88">
        <v>43438</v>
      </c>
      <c r="I91" s="106" t="str">
        <f t="shared" si="12"/>
        <v>On Time</v>
      </c>
      <c r="J91" s="10">
        <f t="shared" si="13"/>
        <v>0</v>
      </c>
    </row>
    <row r="92" spans="1:10" s="11" customFormat="1" ht="15.75" customHeight="1" x14ac:dyDescent="0.2">
      <c r="A92" s="94" t="s">
        <v>34</v>
      </c>
      <c r="B92" s="103" t="s">
        <v>318</v>
      </c>
      <c r="C92" s="104"/>
      <c r="D92" s="104"/>
      <c r="E92" s="94"/>
      <c r="F92" s="105"/>
      <c r="G92" s="87">
        <f t="shared" si="11"/>
        <v>43438</v>
      </c>
      <c r="H92" s="88">
        <v>43432</v>
      </c>
      <c r="I92" s="106" t="str">
        <f t="shared" si="12"/>
        <v>On Time</v>
      </c>
      <c r="J92" s="10">
        <f t="shared" si="13"/>
        <v>6</v>
      </c>
    </row>
    <row r="93" spans="1:10" s="11" customFormat="1" ht="15.75" customHeight="1" x14ac:dyDescent="0.2">
      <c r="A93" s="94" t="s">
        <v>35</v>
      </c>
      <c r="B93" s="103" t="s">
        <v>319</v>
      </c>
      <c r="C93" s="104"/>
      <c r="D93" s="104"/>
      <c r="E93" s="94"/>
      <c r="F93" s="105"/>
      <c r="G93" s="87">
        <f t="shared" si="11"/>
        <v>43438</v>
      </c>
      <c r="H93" s="88">
        <v>43453</v>
      </c>
      <c r="I93" s="106" t="str">
        <f t="shared" si="12"/>
        <v>Late</v>
      </c>
      <c r="J93" s="10">
        <f t="shared" si="13"/>
        <v>-15</v>
      </c>
    </row>
    <row r="94" spans="1:10" s="11" customFormat="1" ht="15.75" customHeight="1" x14ac:dyDescent="0.2">
      <c r="A94" s="94" t="s">
        <v>36</v>
      </c>
      <c r="B94" s="103" t="s">
        <v>320</v>
      </c>
      <c r="C94" s="104"/>
      <c r="D94" s="104"/>
      <c r="E94" s="94"/>
      <c r="F94" s="105"/>
      <c r="G94" s="87">
        <f t="shared" si="11"/>
        <v>43438</v>
      </c>
      <c r="H94" s="88">
        <v>43437</v>
      </c>
      <c r="I94" s="106" t="str">
        <f t="shared" si="12"/>
        <v>On Time</v>
      </c>
      <c r="J94" s="10">
        <f t="shared" si="13"/>
        <v>1</v>
      </c>
    </row>
    <row r="95" spans="1:10" s="11" customFormat="1" ht="15.75" customHeight="1" x14ac:dyDescent="0.2">
      <c r="A95" s="94" t="s">
        <v>37</v>
      </c>
      <c r="B95" s="103" t="s">
        <v>321</v>
      </c>
      <c r="C95" s="104"/>
      <c r="D95" s="104"/>
      <c r="E95" s="94"/>
      <c r="F95" s="105"/>
      <c r="G95" s="87">
        <f t="shared" si="11"/>
        <v>43438</v>
      </c>
      <c r="H95" s="88">
        <v>43437</v>
      </c>
      <c r="I95" s="106" t="str">
        <f t="shared" si="12"/>
        <v>On Time</v>
      </c>
      <c r="J95" s="10">
        <f t="shared" si="13"/>
        <v>1</v>
      </c>
    </row>
    <row r="96" spans="1:10" s="11" customFormat="1" ht="15.75" customHeight="1" x14ac:dyDescent="0.2">
      <c r="A96" s="94" t="s">
        <v>38</v>
      </c>
      <c r="B96" s="103" t="s">
        <v>322</v>
      </c>
      <c r="C96" s="104"/>
      <c r="D96" s="104"/>
      <c r="E96" s="94"/>
      <c r="F96" s="105"/>
      <c r="G96" s="87">
        <f t="shared" si="11"/>
        <v>43438</v>
      </c>
      <c r="H96" s="88">
        <v>43424</v>
      </c>
      <c r="I96" s="106" t="str">
        <f t="shared" si="12"/>
        <v>On Time</v>
      </c>
      <c r="J96" s="10">
        <f t="shared" si="13"/>
        <v>14</v>
      </c>
    </row>
    <row r="97" spans="1:24" s="11" customFormat="1" ht="15.75" customHeight="1" x14ac:dyDescent="0.2">
      <c r="A97" s="94" t="s">
        <v>54</v>
      </c>
      <c r="B97" s="103" t="s">
        <v>323</v>
      </c>
      <c r="C97" s="104"/>
      <c r="D97" s="104"/>
      <c r="E97" s="94"/>
      <c r="F97" s="105"/>
      <c r="G97" s="87">
        <f t="shared" si="11"/>
        <v>43438</v>
      </c>
      <c r="H97" s="88">
        <v>43438</v>
      </c>
      <c r="I97" s="106" t="str">
        <f t="shared" si="12"/>
        <v>On Time</v>
      </c>
      <c r="J97" s="10">
        <f t="shared" si="13"/>
        <v>0</v>
      </c>
    </row>
    <row r="98" spans="1:24" s="11" customFormat="1" ht="15.75" customHeight="1" x14ac:dyDescent="0.2">
      <c r="A98" s="94" t="s">
        <v>39</v>
      </c>
      <c r="B98" s="103" t="s">
        <v>324</v>
      </c>
      <c r="C98" s="104"/>
      <c r="D98" s="104"/>
      <c r="E98" s="94"/>
      <c r="F98" s="105"/>
      <c r="G98" s="87">
        <f t="shared" si="11"/>
        <v>43438</v>
      </c>
      <c r="H98" s="88">
        <v>43437</v>
      </c>
      <c r="I98" s="106" t="str">
        <f t="shared" si="12"/>
        <v>On Time</v>
      </c>
      <c r="J98" s="10">
        <f t="shared" si="13"/>
        <v>1</v>
      </c>
    </row>
    <row r="99" spans="1:24" s="11" customFormat="1" ht="15.75" customHeight="1" x14ac:dyDescent="0.2">
      <c r="A99" s="94" t="s">
        <v>40</v>
      </c>
      <c r="B99" s="103" t="s">
        <v>325</v>
      </c>
      <c r="C99" s="104"/>
      <c r="D99" s="104"/>
      <c r="E99" s="94"/>
      <c r="F99" s="105"/>
      <c r="G99" s="87">
        <f t="shared" ref="G99:G115" si="14">DueDateEFRC</f>
        <v>43438</v>
      </c>
      <c r="H99" s="88">
        <v>43438</v>
      </c>
      <c r="I99" s="106" t="str">
        <f t="shared" ref="I99:I115" si="15">IF(ISBLANK(DateFiled)," ",IF(DateFiled&gt;DueDate,"Late","On Time"))</f>
        <v>On Time</v>
      </c>
      <c r="J99" s="10">
        <f t="shared" ref="J99:J115" si="16">IF(I99=" ","N/A",DueDate-DateFiled)</f>
        <v>0</v>
      </c>
    </row>
    <row r="100" spans="1:24" s="11" customFormat="1" ht="15.75" customHeight="1" x14ac:dyDescent="0.2">
      <c r="A100" s="94" t="s">
        <v>41</v>
      </c>
      <c r="B100" s="103" t="s">
        <v>326</v>
      </c>
      <c r="C100" s="104"/>
      <c r="D100" s="104"/>
      <c r="E100" s="94"/>
      <c r="F100" s="105"/>
      <c r="G100" s="87">
        <f t="shared" si="14"/>
        <v>43438</v>
      </c>
      <c r="H100" s="88">
        <v>43486</v>
      </c>
      <c r="I100" s="106" t="str">
        <f t="shared" si="15"/>
        <v>Late</v>
      </c>
      <c r="J100" s="10">
        <f t="shared" si="16"/>
        <v>-48</v>
      </c>
    </row>
    <row r="101" spans="1:24" s="11" customFormat="1" ht="15.75" customHeight="1" x14ac:dyDescent="0.2">
      <c r="A101" s="94" t="s">
        <v>57</v>
      </c>
      <c r="B101" s="103" t="s">
        <v>327</v>
      </c>
      <c r="C101" s="104"/>
      <c r="D101" s="104"/>
      <c r="E101" s="94"/>
      <c r="F101" s="105"/>
      <c r="G101" s="87">
        <f t="shared" si="14"/>
        <v>43438</v>
      </c>
      <c r="H101" s="88">
        <v>43438</v>
      </c>
      <c r="I101" s="106" t="str">
        <f t="shared" si="15"/>
        <v>On Time</v>
      </c>
      <c r="J101" s="10">
        <f t="shared" si="16"/>
        <v>0</v>
      </c>
    </row>
    <row r="102" spans="1:24" s="11" customFormat="1" ht="15.75" customHeight="1" x14ac:dyDescent="0.2">
      <c r="A102" s="94" t="s">
        <v>93</v>
      </c>
      <c r="B102" s="103" t="s">
        <v>328</v>
      </c>
      <c r="C102" s="104"/>
      <c r="D102" s="104"/>
      <c r="E102" s="94"/>
      <c r="F102" s="105"/>
      <c r="G102" s="87">
        <f t="shared" si="14"/>
        <v>43438</v>
      </c>
      <c r="H102" s="88">
        <v>43433</v>
      </c>
      <c r="I102" s="106" t="str">
        <f t="shared" si="15"/>
        <v>On Time</v>
      </c>
      <c r="J102" s="10">
        <f t="shared" si="16"/>
        <v>5</v>
      </c>
    </row>
    <row r="103" spans="1:24" s="11" customFormat="1" ht="15.75" customHeight="1" x14ac:dyDescent="0.2">
      <c r="A103" s="94" t="s">
        <v>43</v>
      </c>
      <c r="B103" s="103" t="s">
        <v>329</v>
      </c>
      <c r="C103" s="104"/>
      <c r="D103" s="104"/>
      <c r="E103" s="94"/>
      <c r="F103" s="105"/>
      <c r="G103" s="87">
        <f t="shared" si="14"/>
        <v>43438</v>
      </c>
      <c r="H103" s="88">
        <v>43433</v>
      </c>
      <c r="I103" s="106" t="str">
        <f t="shared" si="15"/>
        <v>On Time</v>
      </c>
      <c r="J103" s="10">
        <f t="shared" si="16"/>
        <v>5</v>
      </c>
    </row>
    <row r="104" spans="1:24" s="11" customFormat="1" ht="15.75" customHeight="1" x14ac:dyDescent="0.2">
      <c r="A104" s="94" t="s">
        <v>44</v>
      </c>
      <c r="B104" s="103" t="s">
        <v>330</v>
      </c>
      <c r="C104" s="104"/>
      <c r="D104" s="104"/>
      <c r="E104" s="94"/>
      <c r="F104" s="105"/>
      <c r="G104" s="87">
        <f t="shared" si="14"/>
        <v>43438</v>
      </c>
      <c r="H104" s="88">
        <v>43445</v>
      </c>
      <c r="I104" s="106" t="str">
        <f t="shared" si="15"/>
        <v>Late</v>
      </c>
      <c r="J104" s="10">
        <f t="shared" si="16"/>
        <v>-7</v>
      </c>
    </row>
    <row r="105" spans="1:24" s="11" customFormat="1" ht="15.75" customHeight="1" x14ac:dyDescent="0.2">
      <c r="A105" s="94" t="s">
        <v>45</v>
      </c>
      <c r="B105" s="103" t="s">
        <v>331</v>
      </c>
      <c r="C105" s="104"/>
      <c r="D105" s="104"/>
      <c r="E105" s="94"/>
      <c r="F105" s="105"/>
      <c r="G105" s="87">
        <f t="shared" si="14"/>
        <v>43438</v>
      </c>
      <c r="H105" s="88">
        <v>43439</v>
      </c>
      <c r="I105" s="106" t="str">
        <f t="shared" si="15"/>
        <v>Late</v>
      </c>
      <c r="J105" s="10">
        <f t="shared" si="16"/>
        <v>-1</v>
      </c>
    </row>
    <row r="106" spans="1:24" s="11" customFormat="1" ht="15.75" customHeight="1" x14ac:dyDescent="0.2">
      <c r="A106" s="94" t="s">
        <v>58</v>
      </c>
      <c r="B106" s="103" t="s">
        <v>332</v>
      </c>
      <c r="C106" s="104"/>
      <c r="D106" s="104"/>
      <c r="E106" s="94"/>
      <c r="F106" s="105"/>
      <c r="G106" s="87">
        <f t="shared" si="14"/>
        <v>43438</v>
      </c>
      <c r="H106" s="88">
        <v>43431</v>
      </c>
      <c r="I106" s="106" t="str">
        <f t="shared" si="15"/>
        <v>On Time</v>
      </c>
      <c r="J106" s="10">
        <f t="shared" si="16"/>
        <v>7</v>
      </c>
    </row>
    <row r="107" spans="1:24" s="11" customFormat="1" ht="15.75" customHeight="1" x14ac:dyDescent="0.2">
      <c r="A107" s="94" t="s">
        <v>46</v>
      </c>
      <c r="B107" s="103" t="s">
        <v>333</v>
      </c>
      <c r="C107" s="104"/>
      <c r="D107" s="104"/>
      <c r="E107" s="94"/>
      <c r="F107" s="105"/>
      <c r="G107" s="87">
        <f t="shared" si="14"/>
        <v>43438</v>
      </c>
      <c r="H107" s="88">
        <v>43438</v>
      </c>
      <c r="I107" s="106" t="str">
        <f t="shared" si="15"/>
        <v>On Time</v>
      </c>
      <c r="J107" s="10">
        <f t="shared" si="16"/>
        <v>0</v>
      </c>
    </row>
    <row r="108" spans="1:24" s="11" customFormat="1" ht="15.75" customHeight="1" x14ac:dyDescent="0.2">
      <c r="A108" s="94" t="s">
        <v>47</v>
      </c>
      <c r="B108" s="103" t="s">
        <v>334</v>
      </c>
      <c r="C108" s="104"/>
      <c r="D108" s="104"/>
      <c r="E108" s="94"/>
      <c r="F108" s="105"/>
      <c r="G108" s="87">
        <f t="shared" si="14"/>
        <v>43438</v>
      </c>
      <c r="H108" s="88">
        <v>43439</v>
      </c>
      <c r="I108" s="106" t="str">
        <f t="shared" si="15"/>
        <v>Late</v>
      </c>
      <c r="J108" s="10">
        <f t="shared" si="16"/>
        <v>-1</v>
      </c>
    </row>
    <row r="109" spans="1:24" s="11" customFormat="1" ht="15.75" customHeight="1" x14ac:dyDescent="0.2">
      <c r="A109" s="94" t="s">
        <v>48</v>
      </c>
      <c r="B109" s="103" t="s">
        <v>335</v>
      </c>
      <c r="C109" s="104"/>
      <c r="D109" s="104"/>
      <c r="E109" s="94"/>
      <c r="F109" s="105"/>
      <c r="G109" s="87">
        <f t="shared" si="14"/>
        <v>43438</v>
      </c>
      <c r="H109" s="88">
        <v>43438</v>
      </c>
      <c r="I109" s="106" t="str">
        <f t="shared" si="15"/>
        <v>On Time</v>
      </c>
      <c r="J109" s="10">
        <f t="shared" si="16"/>
        <v>0</v>
      </c>
    </row>
    <row r="110" spans="1:24" s="11" customFormat="1" ht="15.75" customHeight="1" x14ac:dyDescent="0.2">
      <c r="A110" s="94" t="s">
        <v>55</v>
      </c>
      <c r="B110" s="103" t="s">
        <v>336</v>
      </c>
      <c r="C110" s="104"/>
      <c r="D110" s="104"/>
      <c r="E110" s="94"/>
      <c r="F110" s="105"/>
      <c r="G110" s="87">
        <f t="shared" si="14"/>
        <v>43438</v>
      </c>
      <c r="H110" s="88">
        <v>43438</v>
      </c>
      <c r="I110" s="106" t="str">
        <f t="shared" si="15"/>
        <v>On Time</v>
      </c>
      <c r="J110" s="10">
        <f t="shared" si="16"/>
        <v>0</v>
      </c>
    </row>
    <row r="111" spans="1:24" s="11" customFormat="1" ht="15.75" customHeight="1" x14ac:dyDescent="0.2">
      <c r="A111" s="94" t="s">
        <v>49</v>
      </c>
      <c r="B111" s="103" t="s">
        <v>337</v>
      </c>
      <c r="C111" s="104"/>
      <c r="D111" s="104"/>
      <c r="E111" s="94"/>
      <c r="F111" s="105"/>
      <c r="G111" s="87">
        <f t="shared" si="14"/>
        <v>43438</v>
      </c>
      <c r="H111" s="88">
        <v>43434</v>
      </c>
      <c r="I111" s="106" t="str">
        <f t="shared" si="15"/>
        <v>On Time</v>
      </c>
      <c r="J111" s="10">
        <f t="shared" si="16"/>
        <v>4</v>
      </c>
    </row>
    <row r="112" spans="1:24" s="15" customFormat="1" ht="15.75" customHeight="1" x14ac:dyDescent="0.2">
      <c r="A112" s="94" t="s">
        <v>50</v>
      </c>
      <c r="B112" s="103" t="s">
        <v>338</v>
      </c>
      <c r="C112" s="104"/>
      <c r="D112" s="104"/>
      <c r="E112" s="94"/>
      <c r="F112" s="105"/>
      <c r="G112" s="87">
        <f t="shared" si="14"/>
        <v>43438</v>
      </c>
      <c r="H112" s="88">
        <v>43438</v>
      </c>
      <c r="I112" s="106" t="str">
        <f t="shared" si="15"/>
        <v>On Time</v>
      </c>
      <c r="J112" s="10">
        <f t="shared" si="16"/>
        <v>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s="20" customFormat="1" ht="15.75" customHeight="1" thickBot="1" x14ac:dyDescent="0.25">
      <c r="A113" s="94" t="s">
        <v>51</v>
      </c>
      <c r="B113" s="103" t="s">
        <v>339</v>
      </c>
      <c r="C113" s="104"/>
      <c r="D113" s="104"/>
      <c r="E113" s="94"/>
      <c r="F113" s="105"/>
      <c r="G113" s="87">
        <f t="shared" si="14"/>
        <v>43438</v>
      </c>
      <c r="H113" s="88">
        <v>43437</v>
      </c>
      <c r="I113" s="106" t="str">
        <f t="shared" si="15"/>
        <v>On Time</v>
      </c>
      <c r="J113" s="10">
        <f t="shared" si="16"/>
        <v>1</v>
      </c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1:24" s="37" customFormat="1" ht="15.75" customHeight="1" x14ac:dyDescent="0.2">
      <c r="A114" s="94" t="s">
        <v>52</v>
      </c>
      <c r="B114" s="103" t="s">
        <v>340</v>
      </c>
      <c r="C114" s="104"/>
      <c r="D114" s="104"/>
      <c r="E114" s="94"/>
      <c r="F114" s="105"/>
      <c r="G114" s="87">
        <f t="shared" si="14"/>
        <v>43438</v>
      </c>
      <c r="H114" s="88">
        <v>43430</v>
      </c>
      <c r="I114" s="106" t="str">
        <f t="shared" si="15"/>
        <v>On Time</v>
      </c>
      <c r="J114" s="10">
        <f t="shared" si="16"/>
        <v>8</v>
      </c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 spans="1:24" x14ac:dyDescent="0.25">
      <c r="A115" s="94" t="s">
        <v>53</v>
      </c>
      <c r="B115" s="103" t="s">
        <v>341</v>
      </c>
      <c r="C115" s="104"/>
      <c r="D115" s="104"/>
      <c r="E115" s="94"/>
      <c r="F115" s="105"/>
      <c r="G115" s="87">
        <f t="shared" si="14"/>
        <v>43438</v>
      </c>
      <c r="H115" s="88">
        <v>43444</v>
      </c>
      <c r="I115" s="106" t="str">
        <f t="shared" si="15"/>
        <v>Late</v>
      </c>
      <c r="J115" s="10">
        <f t="shared" si="16"/>
        <v>-6</v>
      </c>
    </row>
    <row r="116" spans="1:24" s="77" customFormat="1" x14ac:dyDescent="0.25">
      <c r="A116" s="13" t="s">
        <v>59</v>
      </c>
      <c r="B116" s="22">
        <f>COUNTA(B67:B115)</f>
        <v>49</v>
      </c>
      <c r="C116" s="22"/>
      <c r="D116" s="22"/>
      <c r="E116" s="13"/>
      <c r="F116" s="22"/>
      <c r="G116" s="22"/>
      <c r="H116" s="22">
        <f>COUNTA(H67:H115)</f>
        <v>49</v>
      </c>
      <c r="I116" s="115" t="s">
        <v>568</v>
      </c>
      <c r="J116" s="112">
        <f>AVERAGE(J67:J115)</f>
        <v>-11.653061224489797</v>
      </c>
    </row>
    <row r="117" spans="1:24" s="76" customFormat="1" ht="16.5" thickBot="1" x14ac:dyDescent="0.3">
      <c r="A117" s="18" t="s">
        <v>0</v>
      </c>
      <c r="B117" s="34">
        <f>B7+B65+B116</f>
        <v>106</v>
      </c>
      <c r="C117" s="34"/>
      <c r="D117" s="34"/>
      <c r="E117" s="18"/>
      <c r="F117" s="34"/>
      <c r="G117" s="34"/>
      <c r="H117" s="34">
        <f>H7+H65+H116</f>
        <v>102</v>
      </c>
      <c r="I117" s="19"/>
      <c r="J117" s="75"/>
    </row>
    <row r="118" spans="1:24" ht="16.5" thickBot="1" x14ac:dyDescent="0.3">
      <c r="A118" s="73" t="s">
        <v>60</v>
      </c>
      <c r="B118" s="73"/>
      <c r="C118" s="50"/>
      <c r="D118" s="50"/>
      <c r="E118" s="73"/>
      <c r="F118" s="50"/>
      <c r="G118" s="50"/>
      <c r="H118" s="74">
        <f>H117/B117</f>
        <v>0.96226415094339623</v>
      </c>
      <c r="I118" s="66"/>
    </row>
  </sheetData>
  <sheetProtection sheet="1" objects="1" scenarios="1"/>
  <sortState ref="A123:Z124">
    <sortCondition ref="A123"/>
  </sortState>
  <phoneticPr fontId="3" type="noConversion"/>
  <conditionalFormatting sqref="I28:I29 I47:I52 I31 I33:I45 I6:I9 I11 I13:I16 I54:I62 I64:I115 I18:I24">
    <cfRule type="containsText" dxfId="79" priority="28" operator="containsText" text="On Time">
      <formula>NOT(ISERROR(SEARCH("On Time",I6)))</formula>
    </cfRule>
    <cfRule type="containsText" dxfId="78" priority="29" operator="containsText" text="Late">
      <formula>NOT(ISERROR(SEARCH("Late",I6)))</formula>
    </cfRule>
  </conditionalFormatting>
  <conditionalFormatting sqref="I17">
    <cfRule type="containsText" dxfId="77" priority="25" operator="containsText" text="On Time">
      <formula>NOT(ISERROR(SEARCH("On Time",I17)))</formula>
    </cfRule>
    <cfRule type="containsText" dxfId="76" priority="26" operator="containsText" text="Late">
      <formula>NOT(ISERROR(SEARCH("Late",I17)))</formula>
    </cfRule>
  </conditionalFormatting>
  <conditionalFormatting sqref="I53">
    <cfRule type="containsText" dxfId="75" priority="21" operator="containsText" text="On Time">
      <formula>NOT(ISERROR(SEARCH("On Time",I53)))</formula>
    </cfRule>
    <cfRule type="containsText" dxfId="74" priority="22" operator="containsText" text="Late">
      <formula>NOT(ISERROR(SEARCH("Late",I53)))</formula>
    </cfRule>
  </conditionalFormatting>
  <conditionalFormatting sqref="I25">
    <cfRule type="containsText" dxfId="73" priority="19" operator="containsText" text="On Time">
      <formula>NOT(ISERROR(SEARCH("On Time",I25)))</formula>
    </cfRule>
    <cfRule type="containsText" dxfId="72" priority="20" operator="containsText" text="Late">
      <formula>NOT(ISERROR(SEARCH("Late",I25)))</formula>
    </cfRule>
  </conditionalFormatting>
  <conditionalFormatting sqref="I30">
    <cfRule type="containsText" dxfId="71" priority="15" operator="containsText" text="On Time">
      <formula>NOT(ISERROR(SEARCH("On Time",I30)))</formula>
    </cfRule>
    <cfRule type="containsText" dxfId="70" priority="16" operator="containsText" text="Late">
      <formula>NOT(ISERROR(SEARCH("Late",I30)))</formula>
    </cfRule>
  </conditionalFormatting>
  <conditionalFormatting sqref="I32">
    <cfRule type="containsText" dxfId="69" priority="13" operator="containsText" text="On Time">
      <formula>NOT(ISERROR(SEARCH("On Time",I32)))</formula>
    </cfRule>
    <cfRule type="containsText" dxfId="68" priority="14" operator="containsText" text="Late">
      <formula>NOT(ISERROR(SEARCH("Late",I32)))</formula>
    </cfRule>
  </conditionalFormatting>
  <conditionalFormatting sqref="I10">
    <cfRule type="containsText" dxfId="67" priority="11" operator="containsText" text="On Time">
      <formula>NOT(ISERROR(SEARCH("On Time",I10)))</formula>
    </cfRule>
    <cfRule type="containsText" dxfId="66" priority="12" operator="containsText" text="Late">
      <formula>NOT(ISERROR(SEARCH("Late",I10)))</formula>
    </cfRule>
  </conditionalFormatting>
  <conditionalFormatting sqref="I12">
    <cfRule type="containsText" dxfId="65" priority="9" operator="containsText" text="On Time">
      <formula>NOT(ISERROR(SEARCH("On Time",I12)))</formula>
    </cfRule>
    <cfRule type="containsText" dxfId="64" priority="10" operator="containsText" text="Late">
      <formula>NOT(ISERROR(SEARCH("Late",I12)))</formula>
    </cfRule>
  </conditionalFormatting>
  <conditionalFormatting sqref="I63">
    <cfRule type="containsText" dxfId="63" priority="5" operator="containsText" text="On Time">
      <formula>NOT(ISERROR(SEARCH("On Time",I63)))</formula>
    </cfRule>
    <cfRule type="containsText" dxfId="62" priority="6" operator="containsText" text="Late">
      <formula>NOT(ISERROR(SEARCH("Late",I63)))</formula>
    </cfRule>
  </conditionalFormatting>
  <conditionalFormatting sqref="I46">
    <cfRule type="containsText" dxfId="61" priority="3" operator="containsText" text="On Time">
      <formula>NOT(ISERROR(SEARCH("On Time",I46)))</formula>
    </cfRule>
    <cfRule type="containsText" dxfId="60" priority="4" operator="containsText" text="Late">
      <formula>NOT(ISERROR(SEARCH("Late",I46)))</formula>
    </cfRule>
  </conditionalFormatting>
  <conditionalFormatting sqref="I26:I27">
    <cfRule type="containsText" dxfId="59" priority="1" operator="containsText" text="On Time">
      <formula>NOT(ISERROR(SEARCH("On Time",I26)))</formula>
    </cfRule>
    <cfRule type="containsText" dxfId="58" priority="2" operator="containsText" text="Late">
      <formula>NOT(ISERROR(SEARCH("Late",I26)))</formula>
    </cfRule>
  </conditionalFormatting>
  <pageMargins left="0.25" right="0.25" top="0.75" bottom="0.75" header="0.3" footer="0.3"/>
  <pageSetup paperSize="5" scale="53" fitToHeight="0" orientation="portrait" r:id="rId1"/>
  <headerFooter alignWithMargins="0">
    <oddHeader>&amp;L&amp;F&amp;C&amp;A&amp;R&amp;D &amp;T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2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67.5703125" style="1" customWidth="1"/>
    <col min="2" max="2" width="20.85546875" style="1" customWidth="1"/>
    <col min="3" max="3" width="18.28515625" style="52" customWidth="1"/>
    <col min="4" max="4" width="14.42578125" style="52" bestFit="1" customWidth="1"/>
    <col min="5" max="5" width="15.7109375" style="1" hidden="1" customWidth="1"/>
    <col min="6" max="6" width="18.42578125" style="52" hidden="1" customWidth="1"/>
    <col min="7" max="7" width="18.42578125" style="52" customWidth="1"/>
    <col min="8" max="8" width="13" style="1" bestFit="1" customWidth="1"/>
    <col min="9" max="9" width="12.85546875" style="2" bestFit="1" customWidth="1"/>
    <col min="10" max="10" width="13.28515625" style="2" customWidth="1"/>
    <col min="11" max="16384" width="15.85546875" style="1"/>
  </cols>
  <sheetData>
    <row r="1" spans="1:10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30"/>
      <c r="E1" s="43"/>
      <c r="F1" s="30"/>
      <c r="G1" s="6" t="s">
        <v>7</v>
      </c>
      <c r="I1" s="21">
        <f>'Summary-Sommaire'!B3</f>
        <v>44057</v>
      </c>
    </row>
    <row r="2" spans="1:10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  <c r="E2" s="44"/>
      <c r="F2" s="46"/>
      <c r="G2" s="46"/>
    </row>
    <row r="3" spans="1:10" s="25" customFormat="1" ht="18" customHeight="1" x14ac:dyDescent="0.25">
      <c r="A3" s="25" t="s">
        <v>81</v>
      </c>
      <c r="B3" s="4"/>
      <c r="C3" s="47"/>
      <c r="D3" s="47"/>
      <c r="E3" s="4"/>
      <c r="F3" s="47"/>
      <c r="G3" s="47"/>
      <c r="H3" s="26"/>
    </row>
    <row r="4" spans="1:10" s="29" customFormat="1" ht="24" x14ac:dyDescent="0.2">
      <c r="A4" s="27"/>
      <c r="B4" s="45" t="s">
        <v>65</v>
      </c>
      <c r="C4" s="45" t="s">
        <v>106</v>
      </c>
      <c r="D4" s="45" t="s">
        <v>66</v>
      </c>
      <c r="E4" s="45" t="s">
        <v>72</v>
      </c>
      <c r="F4" s="45" t="s">
        <v>70</v>
      </c>
      <c r="G4" s="45" t="s">
        <v>76</v>
      </c>
      <c r="H4" s="31" t="s">
        <v>1</v>
      </c>
      <c r="I4" s="31" t="s">
        <v>78</v>
      </c>
      <c r="J4" s="113" t="s">
        <v>566</v>
      </c>
    </row>
    <row r="5" spans="1:10" s="32" customFormat="1" ht="28.5" customHeight="1" x14ac:dyDescent="0.2">
      <c r="A5" s="27"/>
      <c r="B5" s="45" t="s">
        <v>68</v>
      </c>
      <c r="C5" s="45" t="s">
        <v>107</v>
      </c>
      <c r="D5" s="45" t="s">
        <v>67</v>
      </c>
      <c r="E5" s="45" t="s">
        <v>73</v>
      </c>
      <c r="F5" s="45" t="s">
        <v>71</v>
      </c>
      <c r="G5" s="45" t="s">
        <v>77</v>
      </c>
      <c r="H5" s="31" t="s">
        <v>2</v>
      </c>
      <c r="I5" s="31" t="s">
        <v>79</v>
      </c>
      <c r="J5" s="113" t="s">
        <v>567</v>
      </c>
    </row>
    <row r="6" spans="1:10" s="12" customFormat="1" ht="15.75" customHeight="1" x14ac:dyDescent="0.2">
      <c r="A6" s="54" t="s">
        <v>80</v>
      </c>
      <c r="B6" s="83" t="s">
        <v>560</v>
      </c>
      <c r="C6" s="84"/>
      <c r="D6" s="84"/>
      <c r="E6" s="85"/>
      <c r="F6" s="86"/>
      <c r="G6" s="87">
        <f>DueDateEFRP</f>
        <v>43498</v>
      </c>
      <c r="H6" s="88">
        <v>43524</v>
      </c>
      <c r="I6" s="10" t="str">
        <f>IF(ISBLANK(DateFiled)," ",IF(DateFiled&gt;DueDate,"Late","On Time"))</f>
        <v>Late</v>
      </c>
      <c r="J6" s="10">
        <f>IF(I6=" ","N/A",DueDate-DateFiled)</f>
        <v>-26</v>
      </c>
    </row>
    <row r="7" spans="1:10" s="15" customFormat="1" ht="15.75" customHeight="1" x14ac:dyDescent="0.2">
      <c r="A7" s="13" t="s">
        <v>59</v>
      </c>
      <c r="B7" s="91">
        <f>COUNTA(B6)</f>
        <v>1</v>
      </c>
      <c r="C7" s="91"/>
      <c r="D7" s="91"/>
      <c r="E7" s="90"/>
      <c r="F7" s="91"/>
      <c r="G7" s="91"/>
      <c r="H7" s="91">
        <f>COUNTA(H6:H6)</f>
        <v>1</v>
      </c>
      <c r="I7" s="14"/>
      <c r="J7" s="14"/>
    </row>
    <row r="8" spans="1:10" s="5" customFormat="1" ht="26.25" customHeight="1" x14ac:dyDescent="0.2">
      <c r="A8" s="7" t="s">
        <v>64</v>
      </c>
      <c r="B8" s="92"/>
      <c r="C8" s="93"/>
      <c r="D8" s="93"/>
      <c r="E8" s="92"/>
      <c r="F8" s="93"/>
      <c r="G8" s="93"/>
      <c r="H8" s="92"/>
      <c r="I8" s="8"/>
      <c r="J8" s="8"/>
    </row>
    <row r="9" spans="1:10" s="11" customFormat="1" ht="15.75" customHeight="1" x14ac:dyDescent="0.2">
      <c r="A9" s="16" t="s">
        <v>9</v>
      </c>
      <c r="B9" s="94" t="s">
        <v>564</v>
      </c>
      <c r="C9" s="95" t="s">
        <v>565</v>
      </c>
      <c r="D9" s="95">
        <v>43337</v>
      </c>
      <c r="E9" s="96">
        <f t="shared" ref="E9:E44" si="0">ConventionDate+30</f>
        <v>43367</v>
      </c>
      <c r="F9" s="95" t="b">
        <f t="shared" ref="F9:F44" si="1">AND(PreliminaryDueDate&gt;=WritDay,PreliminaryDueDate&lt;=ReturnWritDay)</f>
        <v>1</v>
      </c>
      <c r="G9" s="95">
        <f t="shared" ref="G9:G44" si="2">IF(ISBLANK(ConventionDate)," ",IF(DueDuringElectionPeriod=FALSE,PreliminaryDueDate,ElectionDay+90))</f>
        <v>43457</v>
      </c>
      <c r="H9" s="88">
        <v>43563</v>
      </c>
      <c r="I9" s="10" t="str">
        <f t="shared" ref="I9:I44" si="3">IF(ISBLANK(DateFiled)," ",IF(DateFiled&gt;DueDate,"Late","On Time"))</f>
        <v>Late</v>
      </c>
      <c r="J9" s="10">
        <f t="shared" ref="J9:J40" si="4">IF(I9=" ","N/A",DueDate-DateFiled)</f>
        <v>-106</v>
      </c>
    </row>
    <row r="10" spans="1:10" s="11" customFormat="1" ht="15.75" customHeight="1" x14ac:dyDescent="0.2">
      <c r="A10" s="16" t="s">
        <v>10</v>
      </c>
      <c r="B10" s="94" t="s">
        <v>258</v>
      </c>
      <c r="C10" s="95">
        <v>43319</v>
      </c>
      <c r="D10" s="95">
        <v>43324</v>
      </c>
      <c r="E10" s="96">
        <f t="shared" si="0"/>
        <v>43354</v>
      </c>
      <c r="F10" s="95" t="b">
        <f t="shared" si="1"/>
        <v>1</v>
      </c>
      <c r="G10" s="95">
        <f t="shared" si="2"/>
        <v>43457</v>
      </c>
      <c r="H10" s="88">
        <v>43564</v>
      </c>
      <c r="I10" s="10" t="str">
        <f t="shared" si="3"/>
        <v>Late</v>
      </c>
      <c r="J10" s="10">
        <f t="shared" si="4"/>
        <v>-107</v>
      </c>
    </row>
    <row r="11" spans="1:10" s="11" customFormat="1" ht="15.75" customHeight="1" x14ac:dyDescent="0.2">
      <c r="A11" s="16" t="s">
        <v>11</v>
      </c>
      <c r="B11" s="94" t="s">
        <v>273</v>
      </c>
      <c r="C11" s="95">
        <v>43335</v>
      </c>
      <c r="D11" s="95">
        <v>43325</v>
      </c>
      <c r="E11" s="96">
        <f t="shared" si="0"/>
        <v>43355</v>
      </c>
      <c r="F11" s="95" t="b">
        <f t="shared" si="1"/>
        <v>1</v>
      </c>
      <c r="G11" s="95">
        <f t="shared" si="2"/>
        <v>43457</v>
      </c>
      <c r="H11" s="88"/>
      <c r="I11" s="10" t="str">
        <f t="shared" si="3"/>
        <v xml:space="preserve"> </v>
      </c>
      <c r="J11" s="10" t="str">
        <f t="shared" si="4"/>
        <v>N/A</v>
      </c>
    </row>
    <row r="12" spans="1:10" s="11" customFormat="1" ht="15.75" customHeight="1" x14ac:dyDescent="0.2">
      <c r="A12" s="16" t="s">
        <v>12</v>
      </c>
      <c r="B12" s="94" t="s">
        <v>272</v>
      </c>
      <c r="C12" s="95">
        <v>43565</v>
      </c>
      <c r="D12" s="95">
        <v>43325</v>
      </c>
      <c r="E12" s="96">
        <f t="shared" si="0"/>
        <v>43355</v>
      </c>
      <c r="F12" s="95" t="b">
        <f t="shared" si="1"/>
        <v>1</v>
      </c>
      <c r="G12" s="95">
        <f t="shared" si="2"/>
        <v>43457</v>
      </c>
      <c r="H12" s="88"/>
      <c r="I12" s="10" t="str">
        <f t="shared" si="3"/>
        <v xml:space="preserve"> </v>
      </c>
      <c r="J12" s="10" t="str">
        <f t="shared" si="4"/>
        <v>N/A</v>
      </c>
    </row>
    <row r="13" spans="1:10" s="11" customFormat="1" ht="15.75" customHeight="1" x14ac:dyDescent="0.2">
      <c r="A13" s="16" t="s">
        <v>13</v>
      </c>
      <c r="B13" s="94" t="s">
        <v>259</v>
      </c>
      <c r="C13" s="95">
        <v>43319</v>
      </c>
      <c r="D13" s="95">
        <v>43325</v>
      </c>
      <c r="E13" s="96">
        <f t="shared" si="0"/>
        <v>43355</v>
      </c>
      <c r="F13" s="95" t="b">
        <f t="shared" si="1"/>
        <v>1</v>
      </c>
      <c r="G13" s="95">
        <f t="shared" si="2"/>
        <v>43457</v>
      </c>
      <c r="H13" s="88"/>
      <c r="I13" s="10" t="str">
        <f t="shared" si="3"/>
        <v xml:space="preserve"> </v>
      </c>
      <c r="J13" s="10" t="str">
        <f t="shared" si="4"/>
        <v>N/A</v>
      </c>
    </row>
    <row r="14" spans="1:10" s="11" customFormat="1" ht="15.75" customHeight="1" x14ac:dyDescent="0.2">
      <c r="A14" s="16" t="s">
        <v>14</v>
      </c>
      <c r="B14" s="94" t="s">
        <v>249</v>
      </c>
      <c r="C14" s="95">
        <v>43297</v>
      </c>
      <c r="D14" s="95">
        <v>43325</v>
      </c>
      <c r="E14" s="96">
        <f t="shared" si="0"/>
        <v>43355</v>
      </c>
      <c r="F14" s="95" t="b">
        <f t="shared" si="1"/>
        <v>1</v>
      </c>
      <c r="G14" s="95">
        <f t="shared" si="2"/>
        <v>43457</v>
      </c>
      <c r="H14" s="88">
        <v>43556</v>
      </c>
      <c r="I14" s="10" t="str">
        <f t="shared" si="3"/>
        <v>Late</v>
      </c>
      <c r="J14" s="10">
        <f t="shared" si="4"/>
        <v>-99</v>
      </c>
    </row>
    <row r="15" spans="1:10" s="11" customFormat="1" ht="15.75" customHeight="1" x14ac:dyDescent="0.2">
      <c r="A15" s="16" t="s">
        <v>15</v>
      </c>
      <c r="B15" s="94" t="s">
        <v>220</v>
      </c>
      <c r="C15" s="95">
        <v>43255</v>
      </c>
      <c r="D15" s="95">
        <v>43261</v>
      </c>
      <c r="E15" s="96">
        <f t="shared" si="0"/>
        <v>43291</v>
      </c>
      <c r="F15" s="95" t="b">
        <f t="shared" si="1"/>
        <v>0</v>
      </c>
      <c r="G15" s="95">
        <f t="shared" si="2"/>
        <v>43291</v>
      </c>
      <c r="H15" s="88">
        <v>43319</v>
      </c>
      <c r="I15" s="10" t="str">
        <f t="shared" si="3"/>
        <v>Late</v>
      </c>
      <c r="J15" s="10">
        <f t="shared" si="4"/>
        <v>-28</v>
      </c>
    </row>
    <row r="16" spans="1:10" s="11" customFormat="1" ht="15.75" customHeight="1" x14ac:dyDescent="0.2">
      <c r="A16" s="16" t="s">
        <v>16</v>
      </c>
      <c r="B16" s="94" t="s">
        <v>242</v>
      </c>
      <c r="C16" s="95">
        <v>43276</v>
      </c>
      <c r="D16" s="95">
        <v>43289</v>
      </c>
      <c r="E16" s="96">
        <f t="shared" si="0"/>
        <v>43319</v>
      </c>
      <c r="F16" s="95" t="b">
        <f t="shared" si="1"/>
        <v>0</v>
      </c>
      <c r="G16" s="95">
        <f t="shared" si="2"/>
        <v>43319</v>
      </c>
      <c r="H16" s="88">
        <v>43340</v>
      </c>
      <c r="I16" s="10" t="str">
        <f t="shared" si="3"/>
        <v>Late</v>
      </c>
      <c r="J16" s="10">
        <f t="shared" si="4"/>
        <v>-21</v>
      </c>
    </row>
    <row r="17" spans="1:10" s="11" customFormat="1" ht="15.75" customHeight="1" x14ac:dyDescent="0.2">
      <c r="A17" s="16" t="s">
        <v>17</v>
      </c>
      <c r="B17" s="94" t="s">
        <v>127</v>
      </c>
      <c r="C17" s="95">
        <v>43035</v>
      </c>
      <c r="D17" s="95">
        <v>43043</v>
      </c>
      <c r="E17" s="96">
        <f t="shared" si="0"/>
        <v>43073</v>
      </c>
      <c r="F17" s="95" t="b">
        <f t="shared" si="1"/>
        <v>0</v>
      </c>
      <c r="G17" s="95">
        <f t="shared" si="2"/>
        <v>43073</v>
      </c>
      <c r="H17" s="88">
        <v>43153</v>
      </c>
      <c r="I17" s="10" t="str">
        <f t="shared" si="3"/>
        <v>Late</v>
      </c>
      <c r="J17" s="10">
        <f t="shared" si="4"/>
        <v>-80</v>
      </c>
    </row>
    <row r="18" spans="1:10" s="11" customFormat="1" ht="15.75" customHeight="1" x14ac:dyDescent="0.2">
      <c r="A18" s="16" t="s">
        <v>18</v>
      </c>
      <c r="B18" s="94" t="s">
        <v>173</v>
      </c>
      <c r="C18" s="95">
        <v>43164</v>
      </c>
      <c r="D18" s="95">
        <v>43204</v>
      </c>
      <c r="E18" s="96">
        <f t="shared" si="0"/>
        <v>43234</v>
      </c>
      <c r="F18" s="95" t="b">
        <f t="shared" si="1"/>
        <v>0</v>
      </c>
      <c r="G18" s="95">
        <f t="shared" si="2"/>
        <v>43234</v>
      </c>
      <c r="H18" s="88"/>
      <c r="I18" s="10" t="str">
        <f t="shared" si="3"/>
        <v xml:space="preserve"> </v>
      </c>
      <c r="J18" s="10" t="str">
        <f t="shared" si="4"/>
        <v>N/A</v>
      </c>
    </row>
    <row r="19" spans="1:10" s="11" customFormat="1" ht="15.75" customHeight="1" x14ac:dyDescent="0.2">
      <c r="A19" s="16" t="s">
        <v>18</v>
      </c>
      <c r="B19" s="94" t="s">
        <v>196</v>
      </c>
      <c r="C19" s="95">
        <v>43203</v>
      </c>
      <c r="D19" s="95">
        <v>43204</v>
      </c>
      <c r="E19" s="96">
        <f t="shared" si="0"/>
        <v>43234</v>
      </c>
      <c r="F19" s="95" t="b">
        <f t="shared" si="1"/>
        <v>0</v>
      </c>
      <c r="G19" s="95">
        <f t="shared" si="2"/>
        <v>43234</v>
      </c>
      <c r="H19" s="88">
        <v>43229</v>
      </c>
      <c r="I19" s="10" t="str">
        <f t="shared" si="3"/>
        <v>On Time</v>
      </c>
      <c r="J19" s="10">
        <f t="shared" si="4"/>
        <v>5</v>
      </c>
    </row>
    <row r="20" spans="1:10" s="11" customFormat="1" ht="15.75" customHeight="1" x14ac:dyDescent="0.2">
      <c r="A20" s="16" t="s">
        <v>18</v>
      </c>
      <c r="B20" s="94" t="s">
        <v>202</v>
      </c>
      <c r="C20" s="95">
        <v>43209</v>
      </c>
      <c r="D20" s="95">
        <v>43204</v>
      </c>
      <c r="E20" s="96">
        <f t="shared" si="0"/>
        <v>43234</v>
      </c>
      <c r="F20" s="95" t="b">
        <f t="shared" si="1"/>
        <v>0</v>
      </c>
      <c r="G20" s="95">
        <f t="shared" si="2"/>
        <v>43234</v>
      </c>
      <c r="H20" s="88">
        <v>43335</v>
      </c>
      <c r="I20" s="10" t="str">
        <f t="shared" si="3"/>
        <v>Late</v>
      </c>
      <c r="J20" s="10">
        <f t="shared" si="4"/>
        <v>-101</v>
      </c>
    </row>
    <row r="21" spans="1:10" s="11" customFormat="1" ht="15.75" customHeight="1" x14ac:dyDescent="0.2">
      <c r="A21" s="16" t="s">
        <v>19</v>
      </c>
      <c r="B21" s="94" t="s">
        <v>237</v>
      </c>
      <c r="C21" s="95">
        <v>43287</v>
      </c>
      <c r="D21" s="95">
        <v>43246</v>
      </c>
      <c r="E21" s="96">
        <f t="shared" si="0"/>
        <v>43276</v>
      </c>
      <c r="F21" s="95" t="b">
        <f t="shared" si="1"/>
        <v>0</v>
      </c>
      <c r="G21" s="95">
        <f t="shared" si="2"/>
        <v>43276</v>
      </c>
      <c r="H21" s="88">
        <v>43326</v>
      </c>
      <c r="I21" s="10" t="str">
        <f t="shared" si="3"/>
        <v>Late</v>
      </c>
      <c r="J21" s="10">
        <f t="shared" si="4"/>
        <v>-50</v>
      </c>
    </row>
    <row r="22" spans="1:10" s="11" customFormat="1" ht="15.75" customHeight="1" x14ac:dyDescent="0.2">
      <c r="A22" s="16" t="s">
        <v>20</v>
      </c>
      <c r="B22" s="94" t="s">
        <v>289</v>
      </c>
      <c r="C22" s="95">
        <v>43355</v>
      </c>
      <c r="D22" s="95">
        <v>43331</v>
      </c>
      <c r="E22" s="96">
        <f t="shared" si="0"/>
        <v>43361</v>
      </c>
      <c r="F22" s="95" t="b">
        <f t="shared" si="1"/>
        <v>1</v>
      </c>
      <c r="G22" s="95">
        <f t="shared" si="2"/>
        <v>43457</v>
      </c>
      <c r="H22" s="88"/>
      <c r="I22" s="10" t="str">
        <f t="shared" si="3"/>
        <v xml:space="preserve"> </v>
      </c>
      <c r="J22" s="10" t="str">
        <f t="shared" si="4"/>
        <v>N/A</v>
      </c>
    </row>
    <row r="23" spans="1:10" s="11" customFormat="1" ht="15.75" customHeight="1" x14ac:dyDescent="0.2">
      <c r="A23" s="16" t="s">
        <v>21</v>
      </c>
      <c r="B23" s="94" t="s">
        <v>174</v>
      </c>
      <c r="C23" s="95">
        <v>43164</v>
      </c>
      <c r="D23" s="95">
        <v>43141</v>
      </c>
      <c r="E23" s="96">
        <f t="shared" si="0"/>
        <v>43171</v>
      </c>
      <c r="F23" s="95" t="b">
        <f t="shared" si="1"/>
        <v>0</v>
      </c>
      <c r="G23" s="95">
        <f t="shared" si="2"/>
        <v>43171</v>
      </c>
      <c r="H23" s="88">
        <v>43168</v>
      </c>
      <c r="I23" s="10" t="str">
        <f t="shared" si="3"/>
        <v>On Time</v>
      </c>
      <c r="J23" s="10">
        <f t="shared" si="4"/>
        <v>3</v>
      </c>
    </row>
    <row r="24" spans="1:10" s="11" customFormat="1" ht="15.75" customHeight="1" x14ac:dyDescent="0.2">
      <c r="A24" s="16" t="s">
        <v>22</v>
      </c>
      <c r="B24" s="94" t="s">
        <v>209</v>
      </c>
      <c r="C24" s="95">
        <v>43235</v>
      </c>
      <c r="D24" s="95">
        <v>43148</v>
      </c>
      <c r="E24" s="96">
        <f t="shared" si="0"/>
        <v>43178</v>
      </c>
      <c r="F24" s="95" t="b">
        <f t="shared" si="1"/>
        <v>0</v>
      </c>
      <c r="G24" s="95">
        <f t="shared" si="2"/>
        <v>43178</v>
      </c>
      <c r="H24" s="88">
        <v>43235</v>
      </c>
      <c r="I24" s="10" t="str">
        <f t="shared" si="3"/>
        <v>Late</v>
      </c>
      <c r="J24" s="10">
        <f t="shared" si="4"/>
        <v>-57</v>
      </c>
    </row>
    <row r="25" spans="1:10" s="11" customFormat="1" ht="15.75" customHeight="1" x14ac:dyDescent="0.2">
      <c r="A25" s="16" t="s">
        <v>23</v>
      </c>
      <c r="B25" s="94" t="s">
        <v>189</v>
      </c>
      <c r="C25" s="95">
        <v>43188</v>
      </c>
      <c r="D25" s="95">
        <v>43208</v>
      </c>
      <c r="E25" s="96">
        <f t="shared" si="0"/>
        <v>43238</v>
      </c>
      <c r="F25" s="95" t="b">
        <f t="shared" si="1"/>
        <v>0</v>
      </c>
      <c r="G25" s="95">
        <f t="shared" si="2"/>
        <v>43238</v>
      </c>
      <c r="H25" s="88">
        <v>43236</v>
      </c>
      <c r="I25" s="10" t="str">
        <f t="shared" si="3"/>
        <v>On Time</v>
      </c>
      <c r="J25" s="10">
        <f t="shared" si="4"/>
        <v>2</v>
      </c>
    </row>
    <row r="26" spans="1:10" s="11" customFormat="1" ht="15.75" customHeight="1" x14ac:dyDescent="0.2">
      <c r="A26" s="16" t="s">
        <v>24</v>
      </c>
      <c r="B26" s="94" t="s">
        <v>244</v>
      </c>
      <c r="C26" s="95">
        <v>43311</v>
      </c>
      <c r="D26" s="95">
        <v>43277</v>
      </c>
      <c r="E26" s="96">
        <f t="shared" si="0"/>
        <v>43307</v>
      </c>
      <c r="F26" s="95" t="b">
        <f t="shared" si="1"/>
        <v>0</v>
      </c>
      <c r="G26" s="95">
        <f t="shared" si="2"/>
        <v>43307</v>
      </c>
      <c r="H26" s="88">
        <v>43306</v>
      </c>
      <c r="I26" s="10" t="str">
        <f t="shared" si="3"/>
        <v>On Time</v>
      </c>
      <c r="J26" s="10">
        <f t="shared" si="4"/>
        <v>1</v>
      </c>
    </row>
    <row r="27" spans="1:10" s="11" customFormat="1" ht="15.75" customHeight="1" x14ac:dyDescent="0.2">
      <c r="A27" s="16" t="s">
        <v>25</v>
      </c>
      <c r="B27" s="94" t="s">
        <v>170</v>
      </c>
      <c r="C27" s="95">
        <v>43159</v>
      </c>
      <c r="D27" s="95">
        <v>43148</v>
      </c>
      <c r="E27" s="96">
        <f t="shared" si="0"/>
        <v>43178</v>
      </c>
      <c r="F27" s="95" t="b">
        <f t="shared" si="1"/>
        <v>0</v>
      </c>
      <c r="G27" s="95">
        <f t="shared" si="2"/>
        <v>43178</v>
      </c>
      <c r="H27" s="88">
        <v>43159</v>
      </c>
      <c r="I27" s="10" t="str">
        <f t="shared" si="3"/>
        <v>On Time</v>
      </c>
      <c r="J27" s="10">
        <f t="shared" si="4"/>
        <v>19</v>
      </c>
    </row>
    <row r="28" spans="1:10" s="11" customFormat="1" ht="15.75" customHeight="1" x14ac:dyDescent="0.2">
      <c r="A28" s="16" t="s">
        <v>26</v>
      </c>
      <c r="B28" s="94" t="s">
        <v>193</v>
      </c>
      <c r="C28" s="95">
        <v>43202</v>
      </c>
      <c r="D28" s="95">
        <v>43265</v>
      </c>
      <c r="E28" s="96">
        <f t="shared" si="0"/>
        <v>43295</v>
      </c>
      <c r="F28" s="95" t="b">
        <f t="shared" si="1"/>
        <v>0</v>
      </c>
      <c r="G28" s="95">
        <f t="shared" si="2"/>
        <v>43295</v>
      </c>
      <c r="H28" s="88">
        <v>43319</v>
      </c>
      <c r="I28" s="10" t="str">
        <f t="shared" si="3"/>
        <v>Late</v>
      </c>
      <c r="J28" s="10">
        <f t="shared" si="4"/>
        <v>-24</v>
      </c>
    </row>
    <row r="29" spans="1:10" s="11" customFormat="1" ht="15.75" customHeight="1" x14ac:dyDescent="0.2">
      <c r="A29" s="16" t="s">
        <v>27</v>
      </c>
      <c r="B29" s="94" t="s">
        <v>204</v>
      </c>
      <c r="C29" s="95">
        <v>43214</v>
      </c>
      <c r="D29" s="95">
        <v>43215</v>
      </c>
      <c r="E29" s="96">
        <f t="shared" si="0"/>
        <v>43245</v>
      </c>
      <c r="F29" s="95" t="b">
        <f t="shared" si="1"/>
        <v>0</v>
      </c>
      <c r="G29" s="95">
        <f t="shared" si="2"/>
        <v>43245</v>
      </c>
      <c r="H29" s="88">
        <v>43244</v>
      </c>
      <c r="I29" s="10" t="str">
        <f t="shared" si="3"/>
        <v>On Time</v>
      </c>
      <c r="J29" s="10">
        <f t="shared" si="4"/>
        <v>1</v>
      </c>
    </row>
    <row r="30" spans="1:10" s="11" customFormat="1" ht="15.75" customHeight="1" x14ac:dyDescent="0.2">
      <c r="A30" s="16" t="s">
        <v>28</v>
      </c>
      <c r="B30" s="94" t="s">
        <v>178</v>
      </c>
      <c r="C30" s="95">
        <v>43181</v>
      </c>
      <c r="D30" s="95">
        <v>43185</v>
      </c>
      <c r="E30" s="96">
        <f t="shared" si="0"/>
        <v>43215</v>
      </c>
      <c r="F30" s="95" t="b">
        <f t="shared" si="1"/>
        <v>0</v>
      </c>
      <c r="G30" s="95">
        <f t="shared" si="2"/>
        <v>43215</v>
      </c>
      <c r="H30" s="88">
        <v>43234</v>
      </c>
      <c r="I30" s="10" t="str">
        <f t="shared" si="3"/>
        <v>Late</v>
      </c>
      <c r="J30" s="10">
        <f t="shared" si="4"/>
        <v>-19</v>
      </c>
    </row>
    <row r="31" spans="1:10" s="11" customFormat="1" ht="15.75" customHeight="1" x14ac:dyDescent="0.2">
      <c r="A31" s="16" t="s">
        <v>29</v>
      </c>
      <c r="B31" s="94" t="s">
        <v>144</v>
      </c>
      <c r="C31" s="95">
        <v>43119</v>
      </c>
      <c r="D31" s="95">
        <v>43012</v>
      </c>
      <c r="E31" s="96">
        <f t="shared" si="0"/>
        <v>43042</v>
      </c>
      <c r="F31" s="95" t="b">
        <f t="shared" si="1"/>
        <v>0</v>
      </c>
      <c r="G31" s="95">
        <f t="shared" si="2"/>
        <v>43042</v>
      </c>
      <c r="H31" s="88">
        <v>43115</v>
      </c>
      <c r="I31" s="10" t="str">
        <f t="shared" si="3"/>
        <v>Late</v>
      </c>
      <c r="J31" s="10">
        <f t="shared" si="4"/>
        <v>-73</v>
      </c>
    </row>
    <row r="32" spans="1:10" s="11" customFormat="1" ht="15.75" customHeight="1" x14ac:dyDescent="0.2">
      <c r="A32" s="16" t="s">
        <v>30</v>
      </c>
      <c r="B32" s="94" t="s">
        <v>171</v>
      </c>
      <c r="C32" s="95">
        <v>43159</v>
      </c>
      <c r="D32" s="95">
        <v>43147</v>
      </c>
      <c r="E32" s="96">
        <f t="shared" si="0"/>
        <v>43177</v>
      </c>
      <c r="F32" s="95" t="b">
        <f t="shared" si="1"/>
        <v>0</v>
      </c>
      <c r="G32" s="95">
        <f t="shared" si="2"/>
        <v>43177</v>
      </c>
      <c r="H32" s="88">
        <v>43157</v>
      </c>
      <c r="I32" s="10" t="str">
        <f t="shared" si="3"/>
        <v>On Time</v>
      </c>
      <c r="J32" s="10">
        <f t="shared" si="4"/>
        <v>20</v>
      </c>
    </row>
    <row r="33" spans="1:10" s="11" customFormat="1" ht="15.75" customHeight="1" x14ac:dyDescent="0.2">
      <c r="A33" s="16" t="s">
        <v>31</v>
      </c>
      <c r="B33" s="94" t="s">
        <v>117</v>
      </c>
      <c r="C33" s="95">
        <v>43012</v>
      </c>
      <c r="D33" s="95">
        <v>43016</v>
      </c>
      <c r="E33" s="96">
        <f t="shared" si="0"/>
        <v>43046</v>
      </c>
      <c r="F33" s="95" t="b">
        <f t="shared" si="1"/>
        <v>0</v>
      </c>
      <c r="G33" s="95">
        <f t="shared" si="2"/>
        <v>43046</v>
      </c>
      <c r="H33" s="88">
        <v>43109</v>
      </c>
      <c r="I33" s="10" t="str">
        <f t="shared" si="3"/>
        <v>Late</v>
      </c>
      <c r="J33" s="10">
        <f t="shared" si="4"/>
        <v>-63</v>
      </c>
    </row>
    <row r="34" spans="1:10" s="11" customFormat="1" ht="15.75" customHeight="1" x14ac:dyDescent="0.2">
      <c r="A34" s="16" t="s">
        <v>32</v>
      </c>
      <c r="B34" s="94" t="s">
        <v>121</v>
      </c>
      <c r="C34" s="95">
        <v>43021</v>
      </c>
      <c r="D34" s="95">
        <v>43204</v>
      </c>
      <c r="E34" s="96">
        <f t="shared" si="0"/>
        <v>43234</v>
      </c>
      <c r="F34" s="95" t="b">
        <f t="shared" si="1"/>
        <v>0</v>
      </c>
      <c r="G34" s="95">
        <f t="shared" si="2"/>
        <v>43234</v>
      </c>
      <c r="H34" s="88">
        <v>43248</v>
      </c>
      <c r="I34" s="10" t="str">
        <f t="shared" si="3"/>
        <v>Late</v>
      </c>
      <c r="J34" s="10">
        <f t="shared" si="4"/>
        <v>-14</v>
      </c>
    </row>
    <row r="35" spans="1:10" s="11" customFormat="1" ht="15.75" customHeight="1" x14ac:dyDescent="0.2">
      <c r="A35" s="16" t="s">
        <v>32</v>
      </c>
      <c r="B35" s="94" t="s">
        <v>126</v>
      </c>
      <c r="C35" s="95">
        <v>43035</v>
      </c>
      <c r="D35" s="95">
        <v>43204</v>
      </c>
      <c r="E35" s="96">
        <f t="shared" si="0"/>
        <v>43234</v>
      </c>
      <c r="F35" s="95" t="b">
        <f t="shared" si="1"/>
        <v>0</v>
      </c>
      <c r="G35" s="95">
        <f t="shared" si="2"/>
        <v>43234</v>
      </c>
      <c r="H35" s="88">
        <v>43245</v>
      </c>
      <c r="I35" s="10" t="str">
        <f t="shared" si="3"/>
        <v>Late</v>
      </c>
      <c r="J35" s="10">
        <f t="shared" si="4"/>
        <v>-11</v>
      </c>
    </row>
    <row r="36" spans="1:10" s="11" customFormat="1" ht="15.75" customHeight="1" x14ac:dyDescent="0.2">
      <c r="A36" s="16" t="s">
        <v>33</v>
      </c>
      <c r="B36" s="94" t="s">
        <v>111</v>
      </c>
      <c r="C36" s="95">
        <v>42999</v>
      </c>
      <c r="D36" s="95">
        <v>42987</v>
      </c>
      <c r="E36" s="96">
        <f t="shared" si="0"/>
        <v>43017</v>
      </c>
      <c r="F36" s="95" t="b">
        <f t="shared" si="1"/>
        <v>0</v>
      </c>
      <c r="G36" s="95">
        <f t="shared" si="2"/>
        <v>43017</v>
      </c>
      <c r="H36" s="88">
        <v>43024</v>
      </c>
      <c r="I36" s="10" t="str">
        <f t="shared" si="3"/>
        <v>Late</v>
      </c>
      <c r="J36" s="10">
        <f t="shared" si="4"/>
        <v>-7</v>
      </c>
    </row>
    <row r="37" spans="1:10" s="11" customFormat="1" ht="15.75" customHeight="1" x14ac:dyDescent="0.2">
      <c r="A37" s="16" t="s">
        <v>34</v>
      </c>
      <c r="B37" s="94" t="s">
        <v>112</v>
      </c>
      <c r="C37" s="95">
        <v>42999</v>
      </c>
      <c r="D37" s="95">
        <v>43008</v>
      </c>
      <c r="E37" s="96">
        <f t="shared" si="0"/>
        <v>43038</v>
      </c>
      <c r="F37" s="95" t="b">
        <f t="shared" si="1"/>
        <v>0</v>
      </c>
      <c r="G37" s="95">
        <f t="shared" si="2"/>
        <v>43038</v>
      </c>
      <c r="H37" s="88">
        <v>43131</v>
      </c>
      <c r="I37" s="10" t="str">
        <f t="shared" si="3"/>
        <v>Late</v>
      </c>
      <c r="J37" s="10">
        <f t="shared" si="4"/>
        <v>-93</v>
      </c>
    </row>
    <row r="38" spans="1:10" s="11" customFormat="1" ht="15.75" customHeight="1" x14ac:dyDescent="0.2">
      <c r="A38" s="16" t="s">
        <v>35</v>
      </c>
      <c r="B38" s="94" t="s">
        <v>110</v>
      </c>
      <c r="C38" s="95">
        <v>42999</v>
      </c>
      <c r="D38" s="95">
        <v>42998</v>
      </c>
      <c r="E38" s="96">
        <f t="shared" si="0"/>
        <v>43028</v>
      </c>
      <c r="F38" s="95" t="b">
        <f t="shared" si="1"/>
        <v>0</v>
      </c>
      <c r="G38" s="95">
        <f t="shared" si="2"/>
        <v>43028</v>
      </c>
      <c r="H38" s="88">
        <v>43024</v>
      </c>
      <c r="I38" s="10" t="str">
        <f t="shared" si="3"/>
        <v>On Time</v>
      </c>
      <c r="J38" s="10">
        <f t="shared" si="4"/>
        <v>4</v>
      </c>
    </row>
    <row r="39" spans="1:10" s="11" customFormat="1" ht="15.75" customHeight="1" x14ac:dyDescent="0.2">
      <c r="A39" s="16" t="s">
        <v>36</v>
      </c>
      <c r="B39" s="94" t="s">
        <v>276</v>
      </c>
      <c r="C39" s="95">
        <v>43341</v>
      </c>
      <c r="D39" s="95">
        <v>43339</v>
      </c>
      <c r="E39" s="96">
        <f t="shared" si="0"/>
        <v>43369</v>
      </c>
      <c r="F39" s="95" t="b">
        <f t="shared" si="1"/>
        <v>1</v>
      </c>
      <c r="G39" s="95">
        <f t="shared" si="2"/>
        <v>43457</v>
      </c>
      <c r="H39" s="88">
        <v>43397</v>
      </c>
      <c r="I39" s="10" t="str">
        <f t="shared" si="3"/>
        <v>On Time</v>
      </c>
      <c r="J39" s="10">
        <f t="shared" si="4"/>
        <v>60</v>
      </c>
    </row>
    <row r="40" spans="1:10" s="11" customFormat="1" ht="15.75" customHeight="1" x14ac:dyDescent="0.2">
      <c r="A40" s="16" t="s">
        <v>37</v>
      </c>
      <c r="B40" s="94" t="s">
        <v>108</v>
      </c>
      <c r="C40" s="95">
        <v>42990</v>
      </c>
      <c r="D40" s="95">
        <v>42996</v>
      </c>
      <c r="E40" s="96">
        <f t="shared" si="0"/>
        <v>43026</v>
      </c>
      <c r="F40" s="95" t="b">
        <f t="shared" si="1"/>
        <v>0</v>
      </c>
      <c r="G40" s="95">
        <f t="shared" si="2"/>
        <v>43026</v>
      </c>
      <c r="H40" s="88">
        <v>43006</v>
      </c>
      <c r="I40" s="10" t="str">
        <f t="shared" si="3"/>
        <v>On Time</v>
      </c>
      <c r="J40" s="10">
        <f t="shared" si="4"/>
        <v>20</v>
      </c>
    </row>
    <row r="41" spans="1:10" s="11" customFormat="1" ht="15.75" customHeight="1" x14ac:dyDescent="0.2">
      <c r="A41" s="16" t="s">
        <v>38</v>
      </c>
      <c r="B41" s="94" t="s">
        <v>88</v>
      </c>
      <c r="C41" s="95">
        <v>42870</v>
      </c>
      <c r="D41" s="95">
        <v>42882</v>
      </c>
      <c r="E41" s="96">
        <f t="shared" si="0"/>
        <v>42912</v>
      </c>
      <c r="F41" s="95" t="b">
        <f t="shared" si="1"/>
        <v>0</v>
      </c>
      <c r="G41" s="95">
        <f t="shared" si="2"/>
        <v>42912</v>
      </c>
      <c r="H41" s="88">
        <v>42989</v>
      </c>
      <c r="I41" s="10" t="str">
        <f t="shared" si="3"/>
        <v>Late</v>
      </c>
      <c r="J41" s="10">
        <f t="shared" ref="J41:J68" si="5">IF(I41=" ","N/A",DueDate-DateFiled)</f>
        <v>-77</v>
      </c>
    </row>
    <row r="42" spans="1:10" s="11" customFormat="1" ht="15.75" customHeight="1" x14ac:dyDescent="0.2">
      <c r="A42" s="16" t="s">
        <v>54</v>
      </c>
      <c r="B42" s="94" t="s">
        <v>211</v>
      </c>
      <c r="C42" s="95">
        <v>43243</v>
      </c>
      <c r="D42" s="95">
        <v>43257</v>
      </c>
      <c r="E42" s="96">
        <f t="shared" si="0"/>
        <v>43287</v>
      </c>
      <c r="F42" s="95" t="b">
        <f t="shared" si="1"/>
        <v>0</v>
      </c>
      <c r="G42" s="95">
        <f t="shared" si="2"/>
        <v>43287</v>
      </c>
      <c r="H42" s="88">
        <v>43273</v>
      </c>
      <c r="I42" s="10" t="str">
        <f t="shared" si="3"/>
        <v>On Time</v>
      </c>
      <c r="J42" s="10">
        <f t="shared" si="5"/>
        <v>14</v>
      </c>
    </row>
    <row r="43" spans="1:10" s="11" customFormat="1" ht="15.75" customHeight="1" x14ac:dyDescent="0.2">
      <c r="A43" s="16" t="s">
        <v>39</v>
      </c>
      <c r="B43" s="94" t="s">
        <v>191</v>
      </c>
      <c r="C43" s="95">
        <v>43202</v>
      </c>
      <c r="D43" s="95">
        <v>43223</v>
      </c>
      <c r="E43" s="96">
        <f t="shared" si="0"/>
        <v>43253</v>
      </c>
      <c r="F43" s="95" t="b">
        <f t="shared" si="1"/>
        <v>0</v>
      </c>
      <c r="G43" s="95">
        <f t="shared" si="2"/>
        <v>43253</v>
      </c>
      <c r="H43" s="88">
        <v>43248</v>
      </c>
      <c r="I43" s="10" t="str">
        <f t="shared" si="3"/>
        <v>On Time</v>
      </c>
      <c r="J43" s="10">
        <f t="shared" si="5"/>
        <v>5</v>
      </c>
    </row>
    <row r="44" spans="1:10" s="11" customFormat="1" ht="15.75" customHeight="1" x14ac:dyDescent="0.2">
      <c r="A44" s="16" t="s">
        <v>39</v>
      </c>
      <c r="B44" s="94" t="s">
        <v>194</v>
      </c>
      <c r="C44" s="95">
        <v>43202</v>
      </c>
      <c r="D44" s="95">
        <v>43223</v>
      </c>
      <c r="E44" s="96">
        <f t="shared" si="0"/>
        <v>43253</v>
      </c>
      <c r="F44" s="95" t="b">
        <f t="shared" si="1"/>
        <v>0</v>
      </c>
      <c r="G44" s="95">
        <f t="shared" si="2"/>
        <v>43253</v>
      </c>
      <c r="H44" s="88">
        <v>43249</v>
      </c>
      <c r="I44" s="10" t="str">
        <f t="shared" si="3"/>
        <v>On Time</v>
      </c>
      <c r="J44" s="10">
        <f t="shared" si="5"/>
        <v>4</v>
      </c>
    </row>
    <row r="45" spans="1:10" s="11" customFormat="1" ht="15.75" customHeight="1" x14ac:dyDescent="0.2">
      <c r="A45" s="16" t="s">
        <v>40</v>
      </c>
      <c r="B45" s="94" t="s">
        <v>175</v>
      </c>
      <c r="C45" s="95">
        <v>43165</v>
      </c>
      <c r="D45" s="95">
        <v>43158</v>
      </c>
      <c r="E45" s="96">
        <f t="shared" ref="E45:E68" si="6">ConventionDate+30</f>
        <v>43188</v>
      </c>
      <c r="F45" s="95" t="b">
        <f t="shared" ref="F45:F68" si="7">AND(PreliminaryDueDate&gt;=WritDay,PreliminaryDueDate&lt;=ReturnWritDay)</f>
        <v>0</v>
      </c>
      <c r="G45" s="95">
        <f t="shared" ref="G45:G68" si="8">IF(ISBLANK(ConventionDate)," ",IF(DueDuringElectionPeriod=FALSE,PreliminaryDueDate,ElectionDay+90))</f>
        <v>43188</v>
      </c>
      <c r="H45" s="88">
        <v>43174</v>
      </c>
      <c r="I45" s="10" t="str">
        <f t="shared" ref="I45:I68" si="9">IF(ISBLANK(DateFiled)," ",IF(DateFiled&gt;DueDate,"Late","On Time"))</f>
        <v>On Time</v>
      </c>
      <c r="J45" s="10">
        <f t="shared" si="5"/>
        <v>14</v>
      </c>
    </row>
    <row r="46" spans="1:10" s="11" customFormat="1" ht="15.75" customHeight="1" x14ac:dyDescent="0.2">
      <c r="A46" s="16" t="s">
        <v>41</v>
      </c>
      <c r="B46" s="94" t="s">
        <v>172</v>
      </c>
      <c r="C46" s="95">
        <v>43159</v>
      </c>
      <c r="D46" s="95">
        <v>43145</v>
      </c>
      <c r="E46" s="96">
        <f t="shared" si="6"/>
        <v>43175</v>
      </c>
      <c r="F46" s="95" t="b">
        <f t="shared" si="7"/>
        <v>0</v>
      </c>
      <c r="G46" s="95">
        <f t="shared" si="8"/>
        <v>43175</v>
      </c>
      <c r="H46" s="88">
        <v>43180</v>
      </c>
      <c r="I46" s="10" t="str">
        <f t="shared" si="9"/>
        <v>Late</v>
      </c>
      <c r="J46" s="10">
        <f t="shared" si="5"/>
        <v>-5</v>
      </c>
    </row>
    <row r="47" spans="1:10" s="11" customFormat="1" ht="15.75" customHeight="1" x14ac:dyDescent="0.2">
      <c r="A47" s="16" t="s">
        <v>57</v>
      </c>
      <c r="B47" s="94" t="s">
        <v>122</v>
      </c>
      <c r="C47" s="95">
        <v>43025</v>
      </c>
      <c r="D47" s="95">
        <v>43064</v>
      </c>
      <c r="E47" s="96">
        <f t="shared" si="6"/>
        <v>43094</v>
      </c>
      <c r="F47" s="95" t="b">
        <f t="shared" si="7"/>
        <v>0</v>
      </c>
      <c r="G47" s="95">
        <f t="shared" si="8"/>
        <v>43094</v>
      </c>
      <c r="H47" s="88">
        <v>43194</v>
      </c>
      <c r="I47" s="10" t="str">
        <f t="shared" si="9"/>
        <v>Late</v>
      </c>
      <c r="J47" s="10">
        <f t="shared" si="5"/>
        <v>-100</v>
      </c>
    </row>
    <row r="48" spans="1:10" s="11" customFormat="1" ht="15.75" customHeight="1" x14ac:dyDescent="0.2">
      <c r="A48" s="16" t="s">
        <v>57</v>
      </c>
      <c r="B48" s="94" t="s">
        <v>125</v>
      </c>
      <c r="C48" s="95">
        <v>43025</v>
      </c>
      <c r="D48" s="95">
        <v>43064</v>
      </c>
      <c r="E48" s="96">
        <f t="shared" si="6"/>
        <v>43094</v>
      </c>
      <c r="F48" s="95" t="b">
        <f t="shared" si="7"/>
        <v>0</v>
      </c>
      <c r="G48" s="95">
        <f t="shared" si="8"/>
        <v>43094</v>
      </c>
      <c r="H48" s="88">
        <v>43130</v>
      </c>
      <c r="I48" s="10" t="str">
        <f t="shared" si="9"/>
        <v>Late</v>
      </c>
      <c r="J48" s="10">
        <f t="shared" si="5"/>
        <v>-36</v>
      </c>
    </row>
    <row r="49" spans="1:10" s="11" customFormat="1" ht="15.75" customHeight="1" x14ac:dyDescent="0.2">
      <c r="A49" s="16" t="s">
        <v>93</v>
      </c>
      <c r="B49" s="94" t="s">
        <v>192</v>
      </c>
      <c r="C49" s="95">
        <v>43202</v>
      </c>
      <c r="D49" s="95">
        <v>43225</v>
      </c>
      <c r="E49" s="96">
        <f t="shared" si="6"/>
        <v>43255</v>
      </c>
      <c r="F49" s="95" t="b">
        <f t="shared" si="7"/>
        <v>0</v>
      </c>
      <c r="G49" s="95">
        <f t="shared" si="8"/>
        <v>43255</v>
      </c>
      <c r="H49" s="88">
        <v>43566</v>
      </c>
      <c r="I49" s="10" t="str">
        <f t="shared" si="9"/>
        <v>Late</v>
      </c>
      <c r="J49" s="10">
        <f t="shared" si="5"/>
        <v>-311</v>
      </c>
    </row>
    <row r="50" spans="1:10" s="11" customFormat="1" ht="15.75" customHeight="1" x14ac:dyDescent="0.2">
      <c r="A50" s="16" t="s">
        <v>93</v>
      </c>
      <c r="B50" s="94" t="s">
        <v>197</v>
      </c>
      <c r="C50" s="95">
        <v>43203</v>
      </c>
      <c r="D50" s="95">
        <v>43225</v>
      </c>
      <c r="E50" s="96">
        <f t="shared" si="6"/>
        <v>43255</v>
      </c>
      <c r="F50" s="95" t="b">
        <f t="shared" si="7"/>
        <v>0</v>
      </c>
      <c r="G50" s="95">
        <f t="shared" si="8"/>
        <v>43255</v>
      </c>
      <c r="H50" s="88">
        <v>43248</v>
      </c>
      <c r="I50" s="10" t="str">
        <f t="shared" si="9"/>
        <v>On Time</v>
      </c>
      <c r="J50" s="10">
        <f t="shared" si="5"/>
        <v>7</v>
      </c>
    </row>
    <row r="51" spans="1:10" s="11" customFormat="1" ht="15.75" customHeight="1" x14ac:dyDescent="0.2">
      <c r="A51" s="16" t="s">
        <v>97</v>
      </c>
      <c r="B51" s="94" t="s">
        <v>181</v>
      </c>
      <c r="C51" s="95">
        <v>43182</v>
      </c>
      <c r="D51" s="95">
        <v>43187</v>
      </c>
      <c r="E51" s="96">
        <f t="shared" si="6"/>
        <v>43217</v>
      </c>
      <c r="F51" s="95" t="b">
        <f t="shared" si="7"/>
        <v>0</v>
      </c>
      <c r="G51" s="95">
        <f t="shared" si="8"/>
        <v>43217</v>
      </c>
      <c r="H51" s="88">
        <v>43201</v>
      </c>
      <c r="I51" s="10" t="str">
        <f t="shared" si="9"/>
        <v>On Time</v>
      </c>
      <c r="J51" s="10">
        <f t="shared" si="5"/>
        <v>16</v>
      </c>
    </row>
    <row r="52" spans="1:10" s="11" customFormat="1" ht="15.75" customHeight="1" x14ac:dyDescent="0.2">
      <c r="A52" s="16" t="s">
        <v>97</v>
      </c>
      <c r="B52" s="94" t="s">
        <v>239</v>
      </c>
      <c r="C52" s="95">
        <v>43271</v>
      </c>
      <c r="D52" s="95">
        <v>43279</v>
      </c>
      <c r="E52" s="96">
        <f t="shared" si="6"/>
        <v>43309</v>
      </c>
      <c r="F52" s="95" t="b">
        <f t="shared" si="7"/>
        <v>0</v>
      </c>
      <c r="G52" s="95">
        <f t="shared" si="8"/>
        <v>43309</v>
      </c>
      <c r="H52" s="88">
        <v>43313</v>
      </c>
      <c r="I52" s="10" t="str">
        <f t="shared" si="9"/>
        <v>Late</v>
      </c>
      <c r="J52" s="10">
        <f t="shared" si="5"/>
        <v>-4</v>
      </c>
    </row>
    <row r="53" spans="1:10" s="11" customFormat="1" ht="15.75" customHeight="1" x14ac:dyDescent="0.2">
      <c r="A53" s="16" t="s">
        <v>44</v>
      </c>
      <c r="B53" s="94" t="s">
        <v>218</v>
      </c>
      <c r="C53" s="95">
        <v>42900</v>
      </c>
      <c r="D53" s="95">
        <v>42901</v>
      </c>
      <c r="E53" s="96">
        <f t="shared" si="6"/>
        <v>42931</v>
      </c>
      <c r="F53" s="95" t="b">
        <f t="shared" si="7"/>
        <v>0</v>
      </c>
      <c r="G53" s="95">
        <f t="shared" si="8"/>
        <v>42931</v>
      </c>
      <c r="H53" s="88">
        <v>42914</v>
      </c>
      <c r="I53" s="10" t="str">
        <f t="shared" si="9"/>
        <v>On Time</v>
      </c>
      <c r="J53" s="10">
        <f t="shared" si="5"/>
        <v>17</v>
      </c>
    </row>
    <row r="54" spans="1:10" s="11" customFormat="1" ht="15.75" customHeight="1" x14ac:dyDescent="0.2">
      <c r="A54" s="16" t="s">
        <v>45</v>
      </c>
      <c r="B54" s="94" t="s">
        <v>219</v>
      </c>
      <c r="C54" s="95">
        <v>43255</v>
      </c>
      <c r="D54" s="95">
        <v>43273</v>
      </c>
      <c r="E54" s="96">
        <f t="shared" si="6"/>
        <v>43303</v>
      </c>
      <c r="F54" s="95" t="b">
        <f t="shared" si="7"/>
        <v>0</v>
      </c>
      <c r="G54" s="95">
        <f t="shared" si="8"/>
        <v>43303</v>
      </c>
      <c r="H54" s="88">
        <v>43290</v>
      </c>
      <c r="I54" s="10" t="str">
        <f t="shared" si="9"/>
        <v>On Time</v>
      </c>
      <c r="J54" s="10">
        <f t="shared" si="5"/>
        <v>13</v>
      </c>
    </row>
    <row r="55" spans="1:10" s="11" customFormat="1" ht="15.75" customHeight="1" x14ac:dyDescent="0.2">
      <c r="A55" s="16" t="s">
        <v>58</v>
      </c>
      <c r="B55" s="94" t="s">
        <v>133</v>
      </c>
      <c r="C55" s="95">
        <v>43048</v>
      </c>
      <c r="D55" s="95">
        <v>43148</v>
      </c>
      <c r="E55" s="96">
        <f t="shared" si="6"/>
        <v>43178</v>
      </c>
      <c r="F55" s="95" t="b">
        <f t="shared" si="7"/>
        <v>0</v>
      </c>
      <c r="G55" s="95">
        <f t="shared" si="8"/>
        <v>43178</v>
      </c>
      <c r="H55" s="88">
        <v>43227</v>
      </c>
      <c r="I55" s="10" t="str">
        <f t="shared" si="9"/>
        <v>Late</v>
      </c>
      <c r="J55" s="10">
        <f t="shared" si="5"/>
        <v>-49</v>
      </c>
    </row>
    <row r="56" spans="1:10" s="11" customFormat="1" ht="15.75" customHeight="1" x14ac:dyDescent="0.2">
      <c r="A56" s="16" t="s">
        <v>46</v>
      </c>
      <c r="B56" s="94" t="s">
        <v>177</v>
      </c>
      <c r="C56" s="95">
        <v>43181</v>
      </c>
      <c r="D56" s="95">
        <v>43218</v>
      </c>
      <c r="E56" s="96">
        <f t="shared" si="6"/>
        <v>43248</v>
      </c>
      <c r="F56" s="95" t="b">
        <f t="shared" si="7"/>
        <v>0</v>
      </c>
      <c r="G56" s="95">
        <f t="shared" si="8"/>
        <v>43248</v>
      </c>
      <c r="H56" s="88">
        <v>43341</v>
      </c>
      <c r="I56" s="10" t="str">
        <f t="shared" si="9"/>
        <v>Late</v>
      </c>
      <c r="J56" s="10">
        <f t="shared" si="5"/>
        <v>-93</v>
      </c>
    </row>
    <row r="57" spans="1:10" s="11" customFormat="1" ht="15.75" customHeight="1" x14ac:dyDescent="0.2">
      <c r="A57" s="16" t="s">
        <v>46</v>
      </c>
      <c r="B57" s="94" t="s">
        <v>188</v>
      </c>
      <c r="C57" s="95">
        <v>43188</v>
      </c>
      <c r="D57" s="95">
        <v>43218</v>
      </c>
      <c r="E57" s="96">
        <f t="shared" si="6"/>
        <v>43248</v>
      </c>
      <c r="F57" s="95" t="b">
        <f t="shared" si="7"/>
        <v>0</v>
      </c>
      <c r="G57" s="95">
        <f t="shared" si="8"/>
        <v>43248</v>
      </c>
      <c r="H57" s="88">
        <v>43242</v>
      </c>
      <c r="I57" s="10" t="str">
        <f t="shared" si="9"/>
        <v>On Time</v>
      </c>
      <c r="J57" s="10">
        <f t="shared" si="5"/>
        <v>6</v>
      </c>
    </row>
    <row r="58" spans="1:10" s="11" customFormat="1" ht="15.75" customHeight="1" x14ac:dyDescent="0.2">
      <c r="A58" s="16" t="s">
        <v>46</v>
      </c>
      <c r="B58" s="94" t="s">
        <v>187</v>
      </c>
      <c r="C58" s="95">
        <v>43188</v>
      </c>
      <c r="D58" s="95">
        <v>43218</v>
      </c>
      <c r="E58" s="96">
        <f t="shared" si="6"/>
        <v>43248</v>
      </c>
      <c r="F58" s="95" t="b">
        <f t="shared" si="7"/>
        <v>0</v>
      </c>
      <c r="G58" s="95">
        <f t="shared" si="8"/>
        <v>43248</v>
      </c>
      <c r="H58" s="88">
        <v>43245</v>
      </c>
      <c r="I58" s="10" t="str">
        <f t="shared" si="9"/>
        <v>On Time</v>
      </c>
      <c r="J58" s="10">
        <f t="shared" si="5"/>
        <v>3</v>
      </c>
    </row>
    <row r="59" spans="1:10" s="11" customFormat="1" ht="15.75" customHeight="1" x14ac:dyDescent="0.2">
      <c r="A59" s="16" t="s">
        <v>47</v>
      </c>
      <c r="B59" s="94" t="s">
        <v>89</v>
      </c>
      <c r="C59" s="95">
        <v>42870</v>
      </c>
      <c r="D59" s="95">
        <v>42882</v>
      </c>
      <c r="E59" s="96">
        <f t="shared" si="6"/>
        <v>42912</v>
      </c>
      <c r="F59" s="95" t="b">
        <f t="shared" si="7"/>
        <v>0</v>
      </c>
      <c r="G59" s="95">
        <f t="shared" si="8"/>
        <v>42912</v>
      </c>
      <c r="H59" s="88">
        <v>42895</v>
      </c>
      <c r="I59" s="10" t="str">
        <f t="shared" si="9"/>
        <v>On Time</v>
      </c>
      <c r="J59" s="10">
        <f t="shared" si="5"/>
        <v>17</v>
      </c>
    </row>
    <row r="60" spans="1:10" s="11" customFormat="1" ht="15.75" customHeight="1" x14ac:dyDescent="0.2">
      <c r="A60" s="16" t="s">
        <v>48</v>
      </c>
      <c r="B60" s="94" t="s">
        <v>92</v>
      </c>
      <c r="C60" s="95">
        <v>42900</v>
      </c>
      <c r="D60" s="95">
        <v>42903</v>
      </c>
      <c r="E60" s="96">
        <f t="shared" si="6"/>
        <v>42933</v>
      </c>
      <c r="F60" s="95" t="b">
        <f t="shared" si="7"/>
        <v>0</v>
      </c>
      <c r="G60" s="95">
        <f t="shared" si="8"/>
        <v>42933</v>
      </c>
      <c r="H60" s="88">
        <v>43033</v>
      </c>
      <c r="I60" s="10" t="str">
        <f t="shared" si="9"/>
        <v>Late</v>
      </c>
      <c r="J60" s="10">
        <f t="shared" si="5"/>
        <v>-100</v>
      </c>
    </row>
    <row r="61" spans="1:10" s="11" customFormat="1" ht="15.75" customHeight="1" x14ac:dyDescent="0.2">
      <c r="A61" s="16" t="s">
        <v>48</v>
      </c>
      <c r="B61" s="94" t="s">
        <v>245</v>
      </c>
      <c r="C61" s="95">
        <v>43284</v>
      </c>
      <c r="D61" s="95">
        <v>43287</v>
      </c>
      <c r="E61" s="96">
        <f t="shared" si="6"/>
        <v>43317</v>
      </c>
      <c r="F61" s="95" t="b">
        <f t="shared" si="7"/>
        <v>0</v>
      </c>
      <c r="G61" s="95">
        <f t="shared" si="8"/>
        <v>43317</v>
      </c>
      <c r="H61" s="88">
        <v>43332</v>
      </c>
      <c r="I61" s="10" t="str">
        <f t="shared" si="9"/>
        <v>Late</v>
      </c>
      <c r="J61" s="10">
        <f t="shared" si="5"/>
        <v>-15</v>
      </c>
    </row>
    <row r="62" spans="1:10" s="11" customFormat="1" ht="15.75" customHeight="1" x14ac:dyDescent="0.2">
      <c r="A62" s="16" t="s">
        <v>55</v>
      </c>
      <c r="B62" s="94" t="s">
        <v>90</v>
      </c>
      <c r="C62" s="95">
        <v>42870</v>
      </c>
      <c r="D62" s="95">
        <v>42976</v>
      </c>
      <c r="E62" s="96">
        <f t="shared" si="6"/>
        <v>43006</v>
      </c>
      <c r="F62" s="95" t="b">
        <f t="shared" si="7"/>
        <v>0</v>
      </c>
      <c r="G62" s="95">
        <f t="shared" si="8"/>
        <v>43006</v>
      </c>
      <c r="H62" s="88">
        <v>43007</v>
      </c>
      <c r="I62" s="10" t="str">
        <f t="shared" si="9"/>
        <v>Late</v>
      </c>
      <c r="J62" s="10">
        <f t="shared" si="5"/>
        <v>-1</v>
      </c>
    </row>
    <row r="63" spans="1:10" s="11" customFormat="1" ht="15.75" customHeight="1" x14ac:dyDescent="0.2">
      <c r="A63" s="16" t="s">
        <v>49</v>
      </c>
      <c r="B63" s="94" t="s">
        <v>113</v>
      </c>
      <c r="C63" s="95">
        <v>42999</v>
      </c>
      <c r="D63" s="95">
        <v>43001</v>
      </c>
      <c r="E63" s="96">
        <f t="shared" si="6"/>
        <v>43031</v>
      </c>
      <c r="F63" s="95" t="b">
        <f t="shared" si="7"/>
        <v>0</v>
      </c>
      <c r="G63" s="95">
        <f t="shared" si="8"/>
        <v>43031</v>
      </c>
      <c r="H63" s="88">
        <v>43024</v>
      </c>
      <c r="I63" s="10" t="str">
        <f t="shared" si="9"/>
        <v>On Time</v>
      </c>
      <c r="J63" s="10">
        <f t="shared" si="5"/>
        <v>7</v>
      </c>
    </row>
    <row r="64" spans="1:10" s="11" customFormat="1" ht="15.75" customHeight="1" x14ac:dyDescent="0.2">
      <c r="A64" s="16" t="s">
        <v>50</v>
      </c>
      <c r="B64" s="94" t="s">
        <v>123</v>
      </c>
      <c r="C64" s="95">
        <v>43025</v>
      </c>
      <c r="D64" s="95">
        <v>43029</v>
      </c>
      <c r="E64" s="96">
        <f t="shared" si="6"/>
        <v>43059</v>
      </c>
      <c r="F64" s="95" t="b">
        <f t="shared" si="7"/>
        <v>0</v>
      </c>
      <c r="G64" s="95">
        <f t="shared" si="8"/>
        <v>43059</v>
      </c>
      <c r="H64" s="88">
        <v>43168</v>
      </c>
      <c r="I64" s="10" t="str">
        <f t="shared" si="9"/>
        <v>Late</v>
      </c>
      <c r="J64" s="10">
        <f t="shared" si="5"/>
        <v>-109</v>
      </c>
    </row>
    <row r="65" spans="1:18" s="11" customFormat="1" ht="15.75" customHeight="1" x14ac:dyDescent="0.2">
      <c r="A65" s="16" t="s">
        <v>50</v>
      </c>
      <c r="B65" s="94" t="s">
        <v>124</v>
      </c>
      <c r="C65" s="95">
        <v>43025</v>
      </c>
      <c r="D65" s="95">
        <v>43029</v>
      </c>
      <c r="E65" s="96">
        <f t="shared" si="6"/>
        <v>43059</v>
      </c>
      <c r="F65" s="95" t="b">
        <f t="shared" si="7"/>
        <v>0</v>
      </c>
      <c r="G65" s="95">
        <f t="shared" si="8"/>
        <v>43059</v>
      </c>
      <c r="H65" s="88">
        <v>43059</v>
      </c>
      <c r="I65" s="10" t="str">
        <f t="shared" si="9"/>
        <v>On Time</v>
      </c>
      <c r="J65" s="10">
        <f t="shared" si="5"/>
        <v>0</v>
      </c>
    </row>
    <row r="66" spans="1:18" s="15" customFormat="1" ht="15.75" customHeight="1" x14ac:dyDescent="0.2">
      <c r="A66" s="16" t="s">
        <v>51</v>
      </c>
      <c r="B66" s="94" t="s">
        <v>238</v>
      </c>
      <c r="C66" s="95">
        <v>43271</v>
      </c>
      <c r="D66" s="95">
        <v>43226</v>
      </c>
      <c r="E66" s="96">
        <f t="shared" si="6"/>
        <v>43256</v>
      </c>
      <c r="F66" s="95" t="b">
        <f t="shared" si="7"/>
        <v>0</v>
      </c>
      <c r="G66" s="95">
        <f t="shared" si="8"/>
        <v>43256</v>
      </c>
      <c r="H66" s="88">
        <v>43328</v>
      </c>
      <c r="I66" s="10" t="str">
        <f t="shared" si="9"/>
        <v>Late</v>
      </c>
      <c r="J66" s="10">
        <f t="shared" si="5"/>
        <v>-72</v>
      </c>
      <c r="K66" s="11"/>
      <c r="L66" s="11"/>
      <c r="M66" s="11"/>
      <c r="N66" s="11"/>
      <c r="O66" s="11"/>
      <c r="P66" s="11"/>
      <c r="Q66" s="11"/>
      <c r="R66" s="11"/>
    </row>
    <row r="67" spans="1:18" s="5" customFormat="1" ht="26.25" customHeight="1" x14ac:dyDescent="0.2">
      <c r="A67" s="16" t="s">
        <v>52</v>
      </c>
      <c r="B67" s="94" t="s">
        <v>274</v>
      </c>
      <c r="C67" s="95">
        <v>43340</v>
      </c>
      <c r="D67" s="95">
        <v>43324</v>
      </c>
      <c r="E67" s="96">
        <f t="shared" si="6"/>
        <v>43354</v>
      </c>
      <c r="F67" s="95" t="b">
        <f t="shared" si="7"/>
        <v>1</v>
      </c>
      <c r="G67" s="95">
        <f t="shared" si="8"/>
        <v>43457</v>
      </c>
      <c r="H67" s="88">
        <v>43563</v>
      </c>
      <c r="I67" s="10" t="str">
        <f t="shared" si="9"/>
        <v>Late</v>
      </c>
      <c r="J67" s="10">
        <f t="shared" si="5"/>
        <v>-106</v>
      </c>
    </row>
    <row r="68" spans="1:18" s="11" customFormat="1" ht="15.75" customHeight="1" x14ac:dyDescent="0.2">
      <c r="A68" s="16" t="s">
        <v>53</v>
      </c>
      <c r="B68" s="94" t="s">
        <v>247</v>
      </c>
      <c r="C68" s="95">
        <v>43291</v>
      </c>
      <c r="D68" s="95">
        <v>43303</v>
      </c>
      <c r="E68" s="96">
        <f t="shared" si="6"/>
        <v>43333</v>
      </c>
      <c r="F68" s="95" t="b">
        <f t="shared" si="7"/>
        <v>0</v>
      </c>
      <c r="G68" s="95">
        <f t="shared" si="8"/>
        <v>43333</v>
      </c>
      <c r="H68" s="88">
        <v>43305</v>
      </c>
      <c r="I68" s="10" t="str">
        <f t="shared" si="9"/>
        <v>On Time</v>
      </c>
      <c r="J68" s="10">
        <f t="shared" si="5"/>
        <v>28</v>
      </c>
    </row>
    <row r="69" spans="1:18" s="15" customFormat="1" ht="15.75" customHeight="1" x14ac:dyDescent="0.2">
      <c r="A69" s="13" t="s">
        <v>59</v>
      </c>
      <c r="B69" s="91">
        <f>COUNTA(B9:B68)</f>
        <v>60</v>
      </c>
      <c r="C69" s="91"/>
      <c r="D69" s="91"/>
      <c r="E69" s="90"/>
      <c r="F69" s="91"/>
      <c r="G69" s="91"/>
      <c r="H69" s="91">
        <f>COUNTA(H9:H68)</f>
        <v>55</v>
      </c>
      <c r="I69" s="114" t="s">
        <v>568</v>
      </c>
      <c r="J69" s="17">
        <f>AVERAGEIF(J9:J68,"&lt;&gt;N/A")</f>
        <v>-31.727272727272727</v>
      </c>
    </row>
    <row r="70" spans="1:18" s="11" customFormat="1" ht="15.75" customHeight="1" x14ac:dyDescent="0.2">
      <c r="A70" s="7" t="s">
        <v>292</v>
      </c>
      <c r="B70" s="92"/>
      <c r="C70" s="93"/>
      <c r="D70" s="93"/>
      <c r="E70" s="92"/>
      <c r="F70" s="93"/>
      <c r="G70" s="93"/>
      <c r="H70" s="92"/>
      <c r="I70" s="8"/>
      <c r="J70" s="10"/>
    </row>
    <row r="71" spans="1:18" s="11" customFormat="1" ht="15.75" customHeight="1" x14ac:dyDescent="0.2">
      <c r="A71" s="16" t="s">
        <v>9</v>
      </c>
      <c r="B71" s="94" t="s">
        <v>342</v>
      </c>
      <c r="C71" s="104"/>
      <c r="D71" s="104"/>
      <c r="E71" s="94"/>
      <c r="F71" s="105"/>
      <c r="G71" s="87">
        <f t="shared" ref="G71:G119" si="10">DueDateEFRC</f>
        <v>43438</v>
      </c>
      <c r="H71" s="88">
        <v>43424</v>
      </c>
      <c r="I71" s="10" t="str">
        <f t="shared" ref="I71:I102" si="11">IF(ISBLANK(DateFiled)," ",IF(DateFiled&gt;DueDate,"Late","On Time"))</f>
        <v>On Time</v>
      </c>
      <c r="J71" s="10">
        <f t="shared" ref="J71:J102" si="12">IF(I71=" ","N/A",DueDate-DateFiled)</f>
        <v>14</v>
      </c>
    </row>
    <row r="72" spans="1:18" s="11" customFormat="1" ht="15.75" customHeight="1" x14ac:dyDescent="0.2">
      <c r="A72" s="16" t="s">
        <v>10</v>
      </c>
      <c r="B72" s="94" t="s">
        <v>343</v>
      </c>
      <c r="C72" s="104"/>
      <c r="D72" s="104"/>
      <c r="E72" s="94"/>
      <c r="F72" s="105"/>
      <c r="G72" s="87">
        <f t="shared" si="10"/>
        <v>43438</v>
      </c>
      <c r="H72" s="88">
        <v>43426</v>
      </c>
      <c r="I72" s="10" t="str">
        <f t="shared" si="11"/>
        <v>On Time</v>
      </c>
      <c r="J72" s="10">
        <f t="shared" si="12"/>
        <v>12</v>
      </c>
    </row>
    <row r="73" spans="1:18" s="11" customFormat="1" ht="15.75" customHeight="1" x14ac:dyDescent="0.2">
      <c r="A73" s="16" t="s">
        <v>11</v>
      </c>
      <c r="B73" s="94" t="s">
        <v>344</v>
      </c>
      <c r="C73" s="104"/>
      <c r="D73" s="104"/>
      <c r="E73" s="94"/>
      <c r="F73" s="105"/>
      <c r="G73" s="87">
        <f t="shared" si="10"/>
        <v>43438</v>
      </c>
      <c r="H73" s="88">
        <v>43495</v>
      </c>
      <c r="I73" s="10" t="str">
        <f t="shared" si="11"/>
        <v>Late</v>
      </c>
      <c r="J73" s="10">
        <f t="shared" si="12"/>
        <v>-57</v>
      </c>
    </row>
    <row r="74" spans="1:18" s="11" customFormat="1" ht="15.75" customHeight="1" x14ac:dyDescent="0.2">
      <c r="A74" s="16" t="s">
        <v>12</v>
      </c>
      <c r="B74" s="94" t="s">
        <v>345</v>
      </c>
      <c r="C74" s="104"/>
      <c r="D74" s="104"/>
      <c r="E74" s="94"/>
      <c r="F74" s="105"/>
      <c r="G74" s="87">
        <f t="shared" si="10"/>
        <v>43438</v>
      </c>
      <c r="H74" s="88">
        <v>43437</v>
      </c>
      <c r="I74" s="10" t="str">
        <f t="shared" si="11"/>
        <v>On Time</v>
      </c>
      <c r="J74" s="10">
        <f t="shared" si="12"/>
        <v>1</v>
      </c>
    </row>
    <row r="75" spans="1:18" s="11" customFormat="1" ht="15.75" customHeight="1" x14ac:dyDescent="0.2">
      <c r="A75" s="16" t="s">
        <v>13</v>
      </c>
      <c r="B75" s="94" t="s">
        <v>346</v>
      </c>
      <c r="C75" s="104"/>
      <c r="D75" s="104"/>
      <c r="E75" s="94"/>
      <c r="F75" s="105"/>
      <c r="G75" s="87">
        <f t="shared" si="10"/>
        <v>43438</v>
      </c>
      <c r="H75" s="88">
        <v>43431</v>
      </c>
      <c r="I75" s="10" t="str">
        <f t="shared" si="11"/>
        <v>On Time</v>
      </c>
      <c r="J75" s="10">
        <f t="shared" si="12"/>
        <v>7</v>
      </c>
    </row>
    <row r="76" spans="1:18" s="11" customFormat="1" ht="15.75" customHeight="1" x14ac:dyDescent="0.2">
      <c r="A76" s="16" t="s">
        <v>14</v>
      </c>
      <c r="B76" s="94" t="s">
        <v>347</v>
      </c>
      <c r="C76" s="104"/>
      <c r="D76" s="104"/>
      <c r="E76" s="94"/>
      <c r="F76" s="105"/>
      <c r="G76" s="87">
        <f t="shared" si="10"/>
        <v>43438</v>
      </c>
      <c r="H76" s="88">
        <v>43410</v>
      </c>
      <c r="I76" s="10" t="str">
        <f t="shared" si="11"/>
        <v>On Time</v>
      </c>
      <c r="J76" s="10">
        <f t="shared" si="12"/>
        <v>28</v>
      </c>
    </row>
    <row r="77" spans="1:18" s="11" customFormat="1" ht="15.75" customHeight="1" x14ac:dyDescent="0.2">
      <c r="A77" s="16" t="s">
        <v>15</v>
      </c>
      <c r="B77" s="94" t="s">
        <v>348</v>
      </c>
      <c r="C77" s="104"/>
      <c r="D77" s="104"/>
      <c r="E77" s="94"/>
      <c r="F77" s="105"/>
      <c r="G77" s="87">
        <f t="shared" si="10"/>
        <v>43438</v>
      </c>
      <c r="H77" s="88">
        <v>43430</v>
      </c>
      <c r="I77" s="10" t="str">
        <f t="shared" si="11"/>
        <v>On Time</v>
      </c>
      <c r="J77" s="10">
        <f t="shared" si="12"/>
        <v>8</v>
      </c>
    </row>
    <row r="78" spans="1:18" s="11" customFormat="1" ht="15.75" customHeight="1" x14ac:dyDescent="0.2">
      <c r="A78" s="16" t="s">
        <v>16</v>
      </c>
      <c r="B78" s="94" t="s">
        <v>349</v>
      </c>
      <c r="C78" s="104"/>
      <c r="D78" s="104"/>
      <c r="E78" s="94"/>
      <c r="F78" s="105"/>
      <c r="G78" s="87">
        <f t="shared" si="10"/>
        <v>43438</v>
      </c>
      <c r="H78" s="88">
        <v>43426</v>
      </c>
      <c r="I78" s="10" t="str">
        <f t="shared" si="11"/>
        <v>On Time</v>
      </c>
      <c r="J78" s="10">
        <f t="shared" si="12"/>
        <v>12</v>
      </c>
    </row>
    <row r="79" spans="1:18" s="11" customFormat="1" ht="15.75" customHeight="1" x14ac:dyDescent="0.2">
      <c r="A79" s="16" t="s">
        <v>17</v>
      </c>
      <c r="B79" s="94" t="s">
        <v>350</v>
      </c>
      <c r="C79" s="104"/>
      <c r="D79" s="104"/>
      <c r="E79" s="94"/>
      <c r="F79" s="105"/>
      <c r="G79" s="87">
        <f t="shared" si="10"/>
        <v>43438</v>
      </c>
      <c r="H79" s="88">
        <v>43452</v>
      </c>
      <c r="I79" s="10" t="str">
        <f t="shared" si="11"/>
        <v>Late</v>
      </c>
      <c r="J79" s="10">
        <f t="shared" si="12"/>
        <v>-14</v>
      </c>
    </row>
    <row r="80" spans="1:18" s="11" customFormat="1" ht="15.75" customHeight="1" x14ac:dyDescent="0.2">
      <c r="A80" s="16" t="s">
        <v>18</v>
      </c>
      <c r="B80" s="94" t="s">
        <v>351</v>
      </c>
      <c r="C80" s="104"/>
      <c r="D80" s="104"/>
      <c r="E80" s="94"/>
      <c r="F80" s="105"/>
      <c r="G80" s="87">
        <f t="shared" si="10"/>
        <v>43438</v>
      </c>
      <c r="H80" s="88">
        <v>43433</v>
      </c>
      <c r="I80" s="10" t="str">
        <f t="shared" si="11"/>
        <v>On Time</v>
      </c>
      <c r="J80" s="10">
        <f t="shared" si="12"/>
        <v>5</v>
      </c>
    </row>
    <row r="81" spans="1:10" s="11" customFormat="1" ht="15.75" customHeight="1" x14ac:dyDescent="0.2">
      <c r="A81" s="16" t="s">
        <v>19</v>
      </c>
      <c r="B81" s="94" t="s">
        <v>352</v>
      </c>
      <c r="C81" s="104"/>
      <c r="D81" s="104"/>
      <c r="E81" s="94"/>
      <c r="F81" s="105"/>
      <c r="G81" s="87">
        <f t="shared" si="10"/>
        <v>43438</v>
      </c>
      <c r="H81" s="88">
        <v>43420</v>
      </c>
      <c r="I81" s="10" t="str">
        <f t="shared" si="11"/>
        <v>On Time</v>
      </c>
      <c r="J81" s="10">
        <f t="shared" si="12"/>
        <v>18</v>
      </c>
    </row>
    <row r="82" spans="1:10" s="11" customFormat="1" ht="15.75" customHeight="1" x14ac:dyDescent="0.2">
      <c r="A82" s="16" t="s">
        <v>20</v>
      </c>
      <c r="B82" s="94" t="s">
        <v>353</v>
      </c>
      <c r="C82" s="104"/>
      <c r="D82" s="104"/>
      <c r="E82" s="94"/>
      <c r="F82" s="105"/>
      <c r="G82" s="87">
        <f t="shared" si="10"/>
        <v>43438</v>
      </c>
      <c r="H82" s="88">
        <v>43433</v>
      </c>
      <c r="I82" s="10" t="str">
        <f t="shared" si="11"/>
        <v>On Time</v>
      </c>
      <c r="J82" s="10">
        <f t="shared" si="12"/>
        <v>5</v>
      </c>
    </row>
    <row r="83" spans="1:10" s="11" customFormat="1" ht="15.75" customHeight="1" x14ac:dyDescent="0.2">
      <c r="A83" s="16" t="s">
        <v>21</v>
      </c>
      <c r="B83" s="94" t="s">
        <v>354</v>
      </c>
      <c r="C83" s="104"/>
      <c r="D83" s="104"/>
      <c r="E83" s="94"/>
      <c r="F83" s="105"/>
      <c r="G83" s="87">
        <f t="shared" si="10"/>
        <v>43438</v>
      </c>
      <c r="H83" s="88">
        <v>43438</v>
      </c>
      <c r="I83" s="10" t="str">
        <f t="shared" si="11"/>
        <v>On Time</v>
      </c>
      <c r="J83" s="10">
        <f t="shared" si="12"/>
        <v>0</v>
      </c>
    </row>
    <row r="84" spans="1:10" s="11" customFormat="1" ht="15.75" customHeight="1" x14ac:dyDescent="0.2">
      <c r="A84" s="16" t="s">
        <v>22</v>
      </c>
      <c r="B84" s="94" t="s">
        <v>355</v>
      </c>
      <c r="C84" s="104"/>
      <c r="D84" s="104"/>
      <c r="E84" s="94"/>
      <c r="F84" s="105"/>
      <c r="G84" s="87">
        <f t="shared" si="10"/>
        <v>43438</v>
      </c>
      <c r="H84" s="88">
        <v>43445</v>
      </c>
      <c r="I84" s="10" t="str">
        <f t="shared" si="11"/>
        <v>Late</v>
      </c>
      <c r="J84" s="10">
        <f t="shared" si="12"/>
        <v>-7</v>
      </c>
    </row>
    <row r="85" spans="1:10" s="11" customFormat="1" ht="15.75" customHeight="1" x14ac:dyDescent="0.2">
      <c r="A85" s="16" t="s">
        <v>23</v>
      </c>
      <c r="B85" s="94" t="s">
        <v>356</v>
      </c>
      <c r="C85" s="104"/>
      <c r="D85" s="104"/>
      <c r="E85" s="94"/>
      <c r="F85" s="105"/>
      <c r="G85" s="87">
        <f t="shared" si="10"/>
        <v>43438</v>
      </c>
      <c r="H85" s="88">
        <v>43438</v>
      </c>
      <c r="I85" s="10" t="str">
        <f t="shared" si="11"/>
        <v>On Time</v>
      </c>
      <c r="J85" s="10">
        <f t="shared" si="12"/>
        <v>0</v>
      </c>
    </row>
    <row r="86" spans="1:10" s="11" customFormat="1" ht="15.75" customHeight="1" x14ac:dyDescent="0.2">
      <c r="A86" s="16" t="s">
        <v>24</v>
      </c>
      <c r="B86" s="94" t="s">
        <v>357</v>
      </c>
      <c r="C86" s="104"/>
      <c r="D86" s="104"/>
      <c r="E86" s="94"/>
      <c r="F86" s="105"/>
      <c r="G86" s="87">
        <f t="shared" si="10"/>
        <v>43438</v>
      </c>
      <c r="H86" s="88">
        <v>43430</v>
      </c>
      <c r="I86" s="10" t="str">
        <f t="shared" si="11"/>
        <v>On Time</v>
      </c>
      <c r="J86" s="10">
        <f t="shared" si="12"/>
        <v>8</v>
      </c>
    </row>
    <row r="87" spans="1:10" s="11" customFormat="1" ht="15.75" customHeight="1" x14ac:dyDescent="0.2">
      <c r="A87" s="16" t="s">
        <v>25</v>
      </c>
      <c r="B87" s="94" t="s">
        <v>358</v>
      </c>
      <c r="C87" s="104"/>
      <c r="D87" s="104"/>
      <c r="E87" s="94"/>
      <c r="F87" s="105"/>
      <c r="G87" s="87">
        <f t="shared" si="10"/>
        <v>43438</v>
      </c>
      <c r="H87" s="88">
        <v>43453</v>
      </c>
      <c r="I87" s="10" t="str">
        <f t="shared" si="11"/>
        <v>Late</v>
      </c>
      <c r="J87" s="10">
        <f t="shared" si="12"/>
        <v>-15</v>
      </c>
    </row>
    <row r="88" spans="1:10" s="11" customFormat="1" ht="15.75" customHeight="1" x14ac:dyDescent="0.2">
      <c r="A88" s="16" t="s">
        <v>26</v>
      </c>
      <c r="B88" s="94" t="s">
        <v>359</v>
      </c>
      <c r="C88" s="104"/>
      <c r="D88" s="104"/>
      <c r="E88" s="94"/>
      <c r="F88" s="105"/>
      <c r="G88" s="87">
        <f t="shared" si="10"/>
        <v>43438</v>
      </c>
      <c r="H88" s="88">
        <v>43433</v>
      </c>
      <c r="I88" s="10" t="str">
        <f t="shared" si="11"/>
        <v>On Time</v>
      </c>
      <c r="J88" s="10">
        <f t="shared" si="12"/>
        <v>5</v>
      </c>
    </row>
    <row r="89" spans="1:10" s="11" customFormat="1" ht="15.75" customHeight="1" x14ac:dyDescent="0.2">
      <c r="A89" s="16" t="s">
        <v>27</v>
      </c>
      <c r="B89" s="94" t="s">
        <v>360</v>
      </c>
      <c r="C89" s="104"/>
      <c r="D89" s="104"/>
      <c r="E89" s="94"/>
      <c r="F89" s="105"/>
      <c r="G89" s="87">
        <f t="shared" si="10"/>
        <v>43438</v>
      </c>
      <c r="H89" s="88">
        <v>43438</v>
      </c>
      <c r="I89" s="10" t="str">
        <f t="shared" si="11"/>
        <v>On Time</v>
      </c>
      <c r="J89" s="10">
        <f t="shared" si="12"/>
        <v>0</v>
      </c>
    </row>
    <row r="90" spans="1:10" s="11" customFormat="1" ht="15.75" customHeight="1" x14ac:dyDescent="0.2">
      <c r="A90" s="16" t="s">
        <v>28</v>
      </c>
      <c r="B90" s="94" t="s">
        <v>361</v>
      </c>
      <c r="C90" s="104"/>
      <c r="D90" s="104"/>
      <c r="E90" s="94"/>
      <c r="F90" s="105"/>
      <c r="G90" s="87">
        <f t="shared" si="10"/>
        <v>43438</v>
      </c>
      <c r="H90" s="88">
        <v>43432</v>
      </c>
      <c r="I90" s="10" t="str">
        <f t="shared" si="11"/>
        <v>On Time</v>
      </c>
      <c r="J90" s="10">
        <f t="shared" si="12"/>
        <v>6</v>
      </c>
    </row>
    <row r="91" spans="1:10" s="11" customFormat="1" ht="15.75" customHeight="1" x14ac:dyDescent="0.2">
      <c r="A91" s="16" t="s">
        <v>29</v>
      </c>
      <c r="B91" s="94" t="s">
        <v>362</v>
      </c>
      <c r="C91" s="104"/>
      <c r="D91" s="104"/>
      <c r="E91" s="94"/>
      <c r="F91" s="105"/>
      <c r="G91" s="87">
        <f t="shared" si="10"/>
        <v>43438</v>
      </c>
      <c r="H91" s="88">
        <v>43439</v>
      </c>
      <c r="I91" s="10" t="str">
        <f t="shared" si="11"/>
        <v>Late</v>
      </c>
      <c r="J91" s="10">
        <f t="shared" si="12"/>
        <v>-1</v>
      </c>
    </row>
    <row r="92" spans="1:10" s="11" customFormat="1" ht="15.75" customHeight="1" x14ac:dyDescent="0.2">
      <c r="A92" s="16" t="s">
        <v>30</v>
      </c>
      <c r="B92" s="94" t="s">
        <v>363</v>
      </c>
      <c r="C92" s="104"/>
      <c r="D92" s="104"/>
      <c r="E92" s="94"/>
      <c r="F92" s="105"/>
      <c r="G92" s="87">
        <f t="shared" si="10"/>
        <v>43438</v>
      </c>
      <c r="H92" s="88">
        <v>43432</v>
      </c>
      <c r="I92" s="10" t="str">
        <f t="shared" si="11"/>
        <v>On Time</v>
      </c>
      <c r="J92" s="10">
        <f t="shared" si="12"/>
        <v>6</v>
      </c>
    </row>
    <row r="93" spans="1:10" s="11" customFormat="1" ht="15.75" customHeight="1" x14ac:dyDescent="0.2">
      <c r="A93" s="16" t="s">
        <v>31</v>
      </c>
      <c r="B93" s="94" t="s">
        <v>364</v>
      </c>
      <c r="C93" s="104"/>
      <c r="D93" s="104"/>
      <c r="E93" s="94"/>
      <c r="F93" s="105"/>
      <c r="G93" s="87">
        <f t="shared" si="10"/>
        <v>43438</v>
      </c>
      <c r="H93" s="88">
        <v>43438</v>
      </c>
      <c r="I93" s="10" t="str">
        <f t="shared" si="11"/>
        <v>On Time</v>
      </c>
      <c r="J93" s="10">
        <f t="shared" si="12"/>
        <v>0</v>
      </c>
    </row>
    <row r="94" spans="1:10" s="11" customFormat="1" ht="15.75" customHeight="1" x14ac:dyDescent="0.2">
      <c r="A94" s="16" t="s">
        <v>32</v>
      </c>
      <c r="B94" s="94" t="s">
        <v>365</v>
      </c>
      <c r="C94" s="104"/>
      <c r="D94" s="104"/>
      <c r="E94" s="94"/>
      <c r="F94" s="105"/>
      <c r="G94" s="87">
        <f t="shared" si="10"/>
        <v>43438</v>
      </c>
      <c r="H94" s="88">
        <v>43434</v>
      </c>
      <c r="I94" s="10" t="str">
        <f t="shared" si="11"/>
        <v>On Time</v>
      </c>
      <c r="J94" s="10">
        <f t="shared" si="12"/>
        <v>4</v>
      </c>
    </row>
    <row r="95" spans="1:10" s="11" customFormat="1" ht="15.75" customHeight="1" x14ac:dyDescent="0.2">
      <c r="A95" s="16" t="s">
        <v>33</v>
      </c>
      <c r="B95" s="94" t="s">
        <v>366</v>
      </c>
      <c r="C95" s="104"/>
      <c r="D95" s="104"/>
      <c r="E95" s="94"/>
      <c r="F95" s="105"/>
      <c r="G95" s="87">
        <f t="shared" si="10"/>
        <v>43438</v>
      </c>
      <c r="H95" s="88">
        <v>43426</v>
      </c>
      <c r="I95" s="10" t="str">
        <f t="shared" si="11"/>
        <v>On Time</v>
      </c>
      <c r="J95" s="10">
        <f t="shared" si="12"/>
        <v>12</v>
      </c>
    </row>
    <row r="96" spans="1:10" s="11" customFormat="1" ht="15.75" customHeight="1" x14ac:dyDescent="0.2">
      <c r="A96" s="16" t="s">
        <v>34</v>
      </c>
      <c r="B96" s="94" t="s">
        <v>367</v>
      </c>
      <c r="C96" s="104"/>
      <c r="D96" s="104"/>
      <c r="E96" s="94"/>
      <c r="F96" s="105"/>
      <c r="G96" s="87">
        <f t="shared" si="10"/>
        <v>43438</v>
      </c>
      <c r="H96" s="88">
        <v>43430</v>
      </c>
      <c r="I96" s="10" t="str">
        <f t="shared" si="11"/>
        <v>On Time</v>
      </c>
      <c r="J96" s="10">
        <f t="shared" si="12"/>
        <v>8</v>
      </c>
    </row>
    <row r="97" spans="1:10" s="11" customFormat="1" ht="15.75" customHeight="1" x14ac:dyDescent="0.2">
      <c r="A97" s="16" t="s">
        <v>35</v>
      </c>
      <c r="B97" s="94" t="s">
        <v>368</v>
      </c>
      <c r="C97" s="104"/>
      <c r="D97" s="104"/>
      <c r="E97" s="94"/>
      <c r="F97" s="105"/>
      <c r="G97" s="87">
        <f t="shared" si="10"/>
        <v>43438</v>
      </c>
      <c r="H97" s="88">
        <v>43438</v>
      </c>
      <c r="I97" s="10" t="str">
        <f t="shared" si="11"/>
        <v>On Time</v>
      </c>
      <c r="J97" s="10">
        <f t="shared" si="12"/>
        <v>0</v>
      </c>
    </row>
    <row r="98" spans="1:10" s="11" customFormat="1" ht="15.75" customHeight="1" x14ac:dyDescent="0.2">
      <c r="A98" s="16" t="s">
        <v>36</v>
      </c>
      <c r="B98" s="94" t="s">
        <v>369</v>
      </c>
      <c r="C98" s="104"/>
      <c r="D98" s="104"/>
      <c r="E98" s="94"/>
      <c r="F98" s="105"/>
      <c r="G98" s="87">
        <f t="shared" si="10"/>
        <v>43438</v>
      </c>
      <c r="H98" s="88">
        <v>43494</v>
      </c>
      <c r="I98" s="10" t="str">
        <f t="shared" si="11"/>
        <v>Late</v>
      </c>
      <c r="J98" s="10">
        <f t="shared" si="12"/>
        <v>-56</v>
      </c>
    </row>
    <row r="99" spans="1:10" s="11" customFormat="1" ht="15.75" customHeight="1" x14ac:dyDescent="0.2">
      <c r="A99" s="16" t="s">
        <v>37</v>
      </c>
      <c r="B99" s="94" t="s">
        <v>370</v>
      </c>
      <c r="C99" s="104"/>
      <c r="D99" s="104"/>
      <c r="E99" s="94"/>
      <c r="F99" s="105"/>
      <c r="G99" s="87">
        <f t="shared" si="10"/>
        <v>43438</v>
      </c>
      <c r="H99" s="88">
        <v>43448</v>
      </c>
      <c r="I99" s="10" t="str">
        <f t="shared" si="11"/>
        <v>Late</v>
      </c>
      <c r="J99" s="10">
        <f t="shared" si="12"/>
        <v>-10</v>
      </c>
    </row>
    <row r="100" spans="1:10" s="11" customFormat="1" ht="15.75" customHeight="1" x14ac:dyDescent="0.2">
      <c r="A100" s="16" t="s">
        <v>38</v>
      </c>
      <c r="B100" s="94" t="s">
        <v>371</v>
      </c>
      <c r="C100" s="104"/>
      <c r="D100" s="104"/>
      <c r="E100" s="94"/>
      <c r="F100" s="105"/>
      <c r="G100" s="87">
        <f t="shared" si="10"/>
        <v>43438</v>
      </c>
      <c r="H100" s="88">
        <v>43482</v>
      </c>
      <c r="I100" s="10" t="str">
        <f t="shared" si="11"/>
        <v>Late</v>
      </c>
      <c r="J100" s="10">
        <f t="shared" si="12"/>
        <v>-44</v>
      </c>
    </row>
    <row r="101" spans="1:10" s="11" customFormat="1" ht="15.75" customHeight="1" x14ac:dyDescent="0.2">
      <c r="A101" s="16" t="s">
        <v>54</v>
      </c>
      <c r="B101" s="94" t="s">
        <v>372</v>
      </c>
      <c r="C101" s="104"/>
      <c r="D101" s="104"/>
      <c r="E101" s="94"/>
      <c r="F101" s="105"/>
      <c r="G101" s="87">
        <f t="shared" si="10"/>
        <v>43438</v>
      </c>
      <c r="H101" s="88">
        <v>43437</v>
      </c>
      <c r="I101" s="10" t="str">
        <f t="shared" si="11"/>
        <v>On Time</v>
      </c>
      <c r="J101" s="10">
        <f t="shared" si="12"/>
        <v>1</v>
      </c>
    </row>
    <row r="102" spans="1:10" s="11" customFormat="1" ht="15.75" customHeight="1" x14ac:dyDescent="0.2">
      <c r="A102" s="16" t="s">
        <v>39</v>
      </c>
      <c r="B102" s="94" t="s">
        <v>373</v>
      </c>
      <c r="C102" s="104"/>
      <c r="D102" s="104"/>
      <c r="E102" s="94"/>
      <c r="F102" s="105"/>
      <c r="G102" s="87">
        <f t="shared" si="10"/>
        <v>43438</v>
      </c>
      <c r="H102" s="88">
        <v>43438</v>
      </c>
      <c r="I102" s="10" t="str">
        <f t="shared" si="11"/>
        <v>On Time</v>
      </c>
      <c r="J102" s="10">
        <f t="shared" si="12"/>
        <v>0</v>
      </c>
    </row>
    <row r="103" spans="1:10" s="11" customFormat="1" ht="15.75" customHeight="1" x14ac:dyDescent="0.2">
      <c r="A103" s="16" t="s">
        <v>40</v>
      </c>
      <c r="B103" s="94" t="s">
        <v>374</v>
      </c>
      <c r="C103" s="104"/>
      <c r="D103" s="104"/>
      <c r="E103" s="94"/>
      <c r="F103" s="105"/>
      <c r="G103" s="87">
        <f t="shared" si="10"/>
        <v>43438</v>
      </c>
      <c r="H103" s="88">
        <v>43489</v>
      </c>
      <c r="I103" s="10" t="str">
        <f t="shared" ref="I103:I119" si="13">IF(ISBLANK(DateFiled)," ",IF(DateFiled&gt;DueDate,"Late","On Time"))</f>
        <v>Late</v>
      </c>
      <c r="J103" s="10">
        <f t="shared" ref="J103:J119" si="14">IF(I103=" ","N/A",DueDate-DateFiled)</f>
        <v>-51</v>
      </c>
    </row>
    <row r="104" spans="1:10" s="11" customFormat="1" ht="15.75" customHeight="1" x14ac:dyDescent="0.2">
      <c r="A104" s="16" t="s">
        <v>41</v>
      </c>
      <c r="B104" s="94" t="s">
        <v>375</v>
      </c>
      <c r="C104" s="104"/>
      <c r="D104" s="104"/>
      <c r="E104" s="94"/>
      <c r="F104" s="105"/>
      <c r="G104" s="87">
        <f t="shared" si="10"/>
        <v>43438</v>
      </c>
      <c r="H104" s="88">
        <v>43432</v>
      </c>
      <c r="I104" s="10" t="str">
        <f t="shared" si="13"/>
        <v>On Time</v>
      </c>
      <c r="J104" s="10">
        <f t="shared" si="14"/>
        <v>6</v>
      </c>
    </row>
    <row r="105" spans="1:10" s="11" customFormat="1" ht="15.75" customHeight="1" x14ac:dyDescent="0.2">
      <c r="A105" s="16" t="s">
        <v>57</v>
      </c>
      <c r="B105" s="94" t="s">
        <v>376</v>
      </c>
      <c r="C105" s="104"/>
      <c r="D105" s="104"/>
      <c r="E105" s="94"/>
      <c r="F105" s="105"/>
      <c r="G105" s="87">
        <f t="shared" si="10"/>
        <v>43438</v>
      </c>
      <c r="H105" s="88">
        <v>43446</v>
      </c>
      <c r="I105" s="10" t="str">
        <f t="shared" si="13"/>
        <v>Late</v>
      </c>
      <c r="J105" s="10">
        <f t="shared" si="14"/>
        <v>-8</v>
      </c>
    </row>
    <row r="106" spans="1:10" s="11" customFormat="1" ht="15.75" customHeight="1" x14ac:dyDescent="0.2">
      <c r="A106" s="16" t="s">
        <v>93</v>
      </c>
      <c r="B106" s="94" t="s">
        <v>377</v>
      </c>
      <c r="C106" s="104"/>
      <c r="D106" s="104"/>
      <c r="E106" s="94"/>
      <c r="F106" s="105"/>
      <c r="G106" s="87">
        <f t="shared" si="10"/>
        <v>43438</v>
      </c>
      <c r="H106" s="88">
        <v>43425</v>
      </c>
      <c r="I106" s="10" t="str">
        <f t="shared" si="13"/>
        <v>On Time</v>
      </c>
      <c r="J106" s="10">
        <f t="shared" si="14"/>
        <v>13</v>
      </c>
    </row>
    <row r="107" spans="1:10" s="11" customFormat="1" ht="15.75" customHeight="1" x14ac:dyDescent="0.2">
      <c r="A107" s="16" t="s">
        <v>43</v>
      </c>
      <c r="B107" s="94" t="s">
        <v>378</v>
      </c>
      <c r="C107" s="104"/>
      <c r="D107" s="104"/>
      <c r="E107" s="94"/>
      <c r="F107" s="105"/>
      <c r="G107" s="87">
        <f t="shared" si="10"/>
        <v>43438</v>
      </c>
      <c r="H107" s="88">
        <v>43418</v>
      </c>
      <c r="I107" s="10" t="str">
        <f t="shared" si="13"/>
        <v>On Time</v>
      </c>
      <c r="J107" s="10">
        <f t="shared" si="14"/>
        <v>20</v>
      </c>
    </row>
    <row r="108" spans="1:10" s="11" customFormat="1" ht="15.75" customHeight="1" x14ac:dyDescent="0.2">
      <c r="A108" s="16" t="s">
        <v>44</v>
      </c>
      <c r="B108" s="94" t="s">
        <v>379</v>
      </c>
      <c r="C108" s="104"/>
      <c r="D108" s="104"/>
      <c r="E108" s="94"/>
      <c r="F108" s="105"/>
      <c r="G108" s="87">
        <f t="shared" si="10"/>
        <v>43438</v>
      </c>
      <c r="H108" s="88">
        <v>43431</v>
      </c>
      <c r="I108" s="10" t="str">
        <f t="shared" si="13"/>
        <v>On Time</v>
      </c>
      <c r="J108" s="10">
        <f t="shared" si="14"/>
        <v>7</v>
      </c>
    </row>
    <row r="109" spans="1:10" s="11" customFormat="1" ht="15.75" customHeight="1" x14ac:dyDescent="0.2">
      <c r="A109" s="16" t="s">
        <v>45</v>
      </c>
      <c r="B109" s="94" t="s">
        <v>380</v>
      </c>
      <c r="C109" s="104"/>
      <c r="D109" s="104"/>
      <c r="E109" s="94"/>
      <c r="F109" s="105"/>
      <c r="G109" s="87">
        <f t="shared" si="10"/>
        <v>43438</v>
      </c>
      <c r="H109" s="88">
        <v>43431</v>
      </c>
      <c r="I109" s="10" t="str">
        <f t="shared" si="13"/>
        <v>On Time</v>
      </c>
      <c r="J109" s="10">
        <f t="shared" si="14"/>
        <v>7</v>
      </c>
    </row>
    <row r="110" spans="1:10" s="11" customFormat="1" ht="15.75" customHeight="1" x14ac:dyDescent="0.2">
      <c r="A110" s="16" t="s">
        <v>58</v>
      </c>
      <c r="B110" s="94" t="s">
        <v>381</v>
      </c>
      <c r="C110" s="104"/>
      <c r="D110" s="104"/>
      <c r="E110" s="94"/>
      <c r="F110" s="105"/>
      <c r="G110" s="87">
        <f t="shared" si="10"/>
        <v>43438</v>
      </c>
      <c r="H110" s="88">
        <v>43439</v>
      </c>
      <c r="I110" s="10" t="str">
        <f t="shared" si="13"/>
        <v>Late</v>
      </c>
      <c r="J110" s="10">
        <f t="shared" si="14"/>
        <v>-1</v>
      </c>
    </row>
    <row r="111" spans="1:10" s="11" customFormat="1" ht="15.75" customHeight="1" x14ac:dyDescent="0.2">
      <c r="A111" s="16" t="s">
        <v>46</v>
      </c>
      <c r="B111" s="94" t="s">
        <v>382</v>
      </c>
      <c r="C111" s="104"/>
      <c r="D111" s="104"/>
      <c r="E111" s="94"/>
      <c r="F111" s="105"/>
      <c r="G111" s="87">
        <f t="shared" si="10"/>
        <v>43438</v>
      </c>
      <c r="H111" s="88">
        <v>43432</v>
      </c>
      <c r="I111" s="10" t="str">
        <f t="shared" si="13"/>
        <v>On Time</v>
      </c>
      <c r="J111" s="10">
        <f t="shared" si="14"/>
        <v>6</v>
      </c>
    </row>
    <row r="112" spans="1:10" s="11" customFormat="1" ht="15.75" customHeight="1" x14ac:dyDescent="0.2">
      <c r="A112" s="16" t="s">
        <v>47</v>
      </c>
      <c r="B112" s="94" t="s">
        <v>383</v>
      </c>
      <c r="C112" s="104"/>
      <c r="D112" s="104"/>
      <c r="E112" s="94"/>
      <c r="F112" s="105"/>
      <c r="G112" s="87">
        <f t="shared" si="10"/>
        <v>43438</v>
      </c>
      <c r="H112" s="88">
        <v>43432</v>
      </c>
      <c r="I112" s="10" t="str">
        <f t="shared" si="13"/>
        <v>On Time</v>
      </c>
      <c r="J112" s="10">
        <f t="shared" si="14"/>
        <v>6</v>
      </c>
    </row>
    <row r="113" spans="1:19" s="11" customFormat="1" ht="15.75" customHeight="1" x14ac:dyDescent="0.2">
      <c r="A113" s="16" t="s">
        <v>48</v>
      </c>
      <c r="B113" s="94" t="s">
        <v>384</v>
      </c>
      <c r="C113" s="104"/>
      <c r="D113" s="104"/>
      <c r="E113" s="94"/>
      <c r="F113" s="105"/>
      <c r="G113" s="87">
        <f t="shared" si="10"/>
        <v>43438</v>
      </c>
      <c r="H113" s="88">
        <v>43431</v>
      </c>
      <c r="I113" s="10" t="str">
        <f t="shared" si="13"/>
        <v>On Time</v>
      </c>
      <c r="J113" s="10">
        <f t="shared" si="14"/>
        <v>7</v>
      </c>
    </row>
    <row r="114" spans="1:19" s="11" customFormat="1" ht="15.75" customHeight="1" x14ac:dyDescent="0.2">
      <c r="A114" s="16" t="s">
        <v>55</v>
      </c>
      <c r="B114" s="94" t="s">
        <v>385</v>
      </c>
      <c r="C114" s="104"/>
      <c r="D114" s="104"/>
      <c r="E114" s="94"/>
      <c r="F114" s="105"/>
      <c r="G114" s="87">
        <f t="shared" si="10"/>
        <v>43438</v>
      </c>
      <c r="H114" s="88">
        <v>43476</v>
      </c>
      <c r="I114" s="10" t="str">
        <f t="shared" si="13"/>
        <v>Late</v>
      </c>
      <c r="J114" s="10">
        <f t="shared" si="14"/>
        <v>-38</v>
      </c>
    </row>
    <row r="115" spans="1:19" s="11" customFormat="1" ht="15.75" customHeight="1" x14ac:dyDescent="0.2">
      <c r="A115" s="16" t="s">
        <v>49</v>
      </c>
      <c r="B115" s="94" t="s">
        <v>386</v>
      </c>
      <c r="C115" s="104"/>
      <c r="D115" s="104"/>
      <c r="E115" s="94"/>
      <c r="F115" s="105"/>
      <c r="G115" s="87">
        <f t="shared" si="10"/>
        <v>43438</v>
      </c>
      <c r="H115" s="88">
        <v>43438</v>
      </c>
      <c r="I115" s="10" t="str">
        <f t="shared" si="13"/>
        <v>On Time</v>
      </c>
      <c r="J115" s="10">
        <f t="shared" si="14"/>
        <v>0</v>
      </c>
    </row>
    <row r="116" spans="1:19" s="11" customFormat="1" ht="15.75" customHeight="1" x14ac:dyDescent="0.2">
      <c r="A116" s="16" t="s">
        <v>50</v>
      </c>
      <c r="B116" s="94" t="s">
        <v>387</v>
      </c>
      <c r="C116" s="104"/>
      <c r="D116" s="104"/>
      <c r="E116" s="94"/>
      <c r="F116" s="105"/>
      <c r="G116" s="87">
        <f t="shared" si="10"/>
        <v>43438</v>
      </c>
      <c r="H116" s="88">
        <v>43448</v>
      </c>
      <c r="I116" s="10" t="str">
        <f t="shared" si="13"/>
        <v>Late</v>
      </c>
      <c r="J116" s="10">
        <f t="shared" si="14"/>
        <v>-10</v>
      </c>
    </row>
    <row r="117" spans="1:19" s="15" customFormat="1" ht="15.75" customHeight="1" x14ac:dyDescent="0.2">
      <c r="A117" s="16" t="s">
        <v>51</v>
      </c>
      <c r="B117" s="94" t="s">
        <v>388</v>
      </c>
      <c r="C117" s="104"/>
      <c r="D117" s="104"/>
      <c r="E117" s="94"/>
      <c r="F117" s="105"/>
      <c r="G117" s="87">
        <f t="shared" si="10"/>
        <v>43438</v>
      </c>
      <c r="H117" s="88">
        <v>43430</v>
      </c>
      <c r="I117" s="10" t="str">
        <f t="shared" si="13"/>
        <v>On Time</v>
      </c>
      <c r="J117" s="10">
        <f t="shared" si="14"/>
        <v>8</v>
      </c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s="20" customFormat="1" ht="15.75" customHeight="1" thickBot="1" x14ac:dyDescent="0.25">
      <c r="A118" s="16" t="s">
        <v>52</v>
      </c>
      <c r="B118" s="94" t="s">
        <v>389</v>
      </c>
      <c r="C118" s="104"/>
      <c r="D118" s="104"/>
      <c r="E118" s="94"/>
      <c r="F118" s="105"/>
      <c r="G118" s="87">
        <f t="shared" si="10"/>
        <v>43438</v>
      </c>
      <c r="H118" s="88">
        <v>43431</v>
      </c>
      <c r="I118" s="10" t="str">
        <f t="shared" si="13"/>
        <v>On Time</v>
      </c>
      <c r="J118" s="10">
        <f t="shared" si="14"/>
        <v>7</v>
      </c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s="37" customFormat="1" ht="15.75" customHeight="1" x14ac:dyDescent="0.2">
      <c r="A119" s="16" t="s">
        <v>53</v>
      </c>
      <c r="B119" s="94" t="s">
        <v>390</v>
      </c>
      <c r="C119" s="104"/>
      <c r="D119" s="104"/>
      <c r="E119" s="94"/>
      <c r="F119" s="105"/>
      <c r="G119" s="87">
        <f t="shared" si="10"/>
        <v>43438</v>
      </c>
      <c r="H119" s="88">
        <v>43438</v>
      </c>
      <c r="I119" s="10" t="str">
        <f t="shared" si="13"/>
        <v>On Time</v>
      </c>
      <c r="J119" s="10">
        <f t="shared" si="14"/>
        <v>0</v>
      </c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s="77" customFormat="1" x14ac:dyDescent="0.25">
      <c r="A120" s="13" t="s">
        <v>59</v>
      </c>
      <c r="B120" s="22">
        <f>COUNTA(B71:B119)</f>
        <v>49</v>
      </c>
      <c r="C120" s="22"/>
      <c r="D120" s="22"/>
      <c r="E120" s="13"/>
      <c r="F120" s="22"/>
      <c r="G120" s="22"/>
      <c r="H120" s="22">
        <f>COUNTA(H71:H119)</f>
        <v>49</v>
      </c>
      <c r="I120" s="115" t="s">
        <v>568</v>
      </c>
      <c r="J120" s="112">
        <f>AVERAGE(J71:J119)</f>
        <v>-1.3265306122448979</v>
      </c>
    </row>
    <row r="121" spans="1:19" s="76" customFormat="1" ht="16.5" thickBot="1" x14ac:dyDescent="0.3">
      <c r="A121" s="18" t="s">
        <v>0</v>
      </c>
      <c r="B121" s="34">
        <f>B7+B69+B120</f>
        <v>110</v>
      </c>
      <c r="C121" s="34"/>
      <c r="D121" s="34"/>
      <c r="E121" s="18"/>
      <c r="F121" s="34"/>
      <c r="G121" s="34"/>
      <c r="H121" s="34">
        <f>H7+H69+H120</f>
        <v>105</v>
      </c>
      <c r="I121" s="19"/>
      <c r="J121" s="75"/>
    </row>
    <row r="122" spans="1:19" ht="16.5" thickBot="1" x14ac:dyDescent="0.3">
      <c r="A122" s="73" t="s">
        <v>60</v>
      </c>
      <c r="B122" s="73"/>
      <c r="C122" s="50"/>
      <c r="D122" s="50"/>
      <c r="E122" s="73"/>
      <c r="F122" s="50"/>
      <c r="G122" s="50"/>
      <c r="H122" s="74">
        <f>H121/B121</f>
        <v>0.95454545454545459</v>
      </c>
      <c r="I122" s="66"/>
    </row>
  </sheetData>
  <sheetProtection sheet="1" objects="1" scenarios="1"/>
  <conditionalFormatting sqref="I66:I68 I36:I47 I49:I51 I53:I56 I59:I64 I6:I34 I70:I119">
    <cfRule type="containsText" dxfId="57" priority="15" operator="containsText" text="On Time">
      <formula>NOT(ISERROR(SEARCH("On Time",I6)))</formula>
    </cfRule>
    <cfRule type="containsText" dxfId="56" priority="16" operator="containsText" text="Late">
      <formula>NOT(ISERROR(SEARCH("Late",I6)))</formula>
    </cfRule>
  </conditionalFormatting>
  <conditionalFormatting sqref="I65">
    <cfRule type="containsText" dxfId="55" priority="13" operator="containsText" text="On Time">
      <formula>NOT(ISERROR(SEARCH("On Time",I65)))</formula>
    </cfRule>
    <cfRule type="containsText" dxfId="54" priority="14" operator="containsText" text="Late">
      <formula>NOT(ISERROR(SEARCH("Late",I65)))</formula>
    </cfRule>
  </conditionalFormatting>
  <conditionalFormatting sqref="I48">
    <cfRule type="containsText" dxfId="53" priority="11" operator="containsText" text="On Time">
      <formula>NOT(ISERROR(SEARCH("On Time",I48)))</formula>
    </cfRule>
    <cfRule type="containsText" dxfId="52" priority="12" operator="containsText" text="Late">
      <formula>NOT(ISERROR(SEARCH("Late",I48)))</formula>
    </cfRule>
  </conditionalFormatting>
  <conditionalFormatting sqref="I35">
    <cfRule type="containsText" dxfId="51" priority="9" operator="containsText" text="On Time">
      <formula>NOT(ISERROR(SEARCH("On Time",I35)))</formula>
    </cfRule>
    <cfRule type="containsText" dxfId="50" priority="10" operator="containsText" text="Late">
      <formula>NOT(ISERROR(SEARCH("Late",I35)))</formula>
    </cfRule>
  </conditionalFormatting>
  <conditionalFormatting sqref="I58">
    <cfRule type="containsText" dxfId="49" priority="7" operator="containsText" text="On Time">
      <formula>NOT(ISERROR(SEARCH("On Time",I58)))</formula>
    </cfRule>
    <cfRule type="containsText" dxfId="48" priority="8" operator="containsText" text="Late">
      <formula>NOT(ISERROR(SEARCH("Late",I58)))</formula>
    </cfRule>
  </conditionalFormatting>
  <conditionalFormatting sqref="I57">
    <cfRule type="containsText" dxfId="47" priority="5" operator="containsText" text="On Time">
      <formula>NOT(ISERROR(SEARCH("On Time",I57)))</formula>
    </cfRule>
    <cfRule type="containsText" dxfId="46" priority="6" operator="containsText" text="Late">
      <formula>NOT(ISERROR(SEARCH("Late",I57)))</formula>
    </cfRule>
  </conditionalFormatting>
  <conditionalFormatting sqref="I52">
    <cfRule type="containsText" dxfId="45" priority="3" operator="containsText" text="On Time">
      <formula>NOT(ISERROR(SEARCH("On Time",I52)))</formula>
    </cfRule>
    <cfRule type="containsText" dxfId="44" priority="4" operator="containsText" text="Late">
      <formula>NOT(ISERROR(SEARCH("Late",I52)))</formula>
    </cfRule>
  </conditionalFormatting>
  <conditionalFormatting sqref="I69">
    <cfRule type="containsText" dxfId="43" priority="1" operator="containsText" text="On Time">
      <formula>NOT(ISERROR(SEARCH("On Time",I69)))</formula>
    </cfRule>
    <cfRule type="containsText" dxfId="42" priority="2" operator="containsText" text="Late">
      <formula>NOT(ISERROR(SEARCH("Late",I69)))</formula>
    </cfRule>
  </conditionalFormatting>
  <pageMargins left="0.25" right="0.25" top="0.75" bottom="0.75" header="0.3" footer="0.3"/>
  <pageSetup paperSize="5" scale="58" fitToHeight="0" orientation="portrait" r:id="rId1"/>
  <headerFooter alignWithMargins="0">
    <oddHeader>&amp;L&amp;F&amp;C&amp;A&amp;R&amp;D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97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67.5703125" style="1" customWidth="1"/>
    <col min="2" max="2" width="20.85546875" style="1" customWidth="1"/>
    <col min="3" max="3" width="18.140625" style="52" customWidth="1"/>
    <col min="4" max="4" width="14.42578125" style="52" bestFit="1" customWidth="1"/>
    <col min="5" max="5" width="15.7109375" style="1" hidden="1" customWidth="1"/>
    <col min="6" max="6" width="18.42578125" style="52" hidden="1" customWidth="1"/>
    <col min="7" max="7" width="18.42578125" style="52" customWidth="1"/>
    <col min="8" max="8" width="13" style="1" bestFit="1" customWidth="1"/>
    <col min="9" max="9" width="12.85546875" style="2" bestFit="1" customWidth="1"/>
    <col min="10" max="10" width="13.28515625" style="2" customWidth="1"/>
    <col min="11" max="16384" width="15.85546875" style="1"/>
  </cols>
  <sheetData>
    <row r="1" spans="1:10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30"/>
      <c r="E1" s="43"/>
      <c r="F1" s="30"/>
      <c r="G1" s="6" t="s">
        <v>7</v>
      </c>
      <c r="I1" s="21">
        <f>'Summary-Sommaire'!B3</f>
        <v>44057</v>
      </c>
    </row>
    <row r="2" spans="1:10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  <c r="E2" s="44"/>
      <c r="F2" s="46"/>
      <c r="G2" s="46"/>
    </row>
    <row r="3" spans="1:10" s="25" customFormat="1" ht="18" customHeight="1" x14ac:dyDescent="0.25">
      <c r="A3" s="4" t="s">
        <v>4</v>
      </c>
      <c r="B3" s="4"/>
      <c r="C3" s="47"/>
      <c r="D3" s="47"/>
      <c r="E3" s="4"/>
      <c r="F3" s="47"/>
      <c r="G3" s="47"/>
      <c r="H3" s="26"/>
    </row>
    <row r="4" spans="1:10" s="29" customFormat="1" ht="24" x14ac:dyDescent="0.2">
      <c r="A4" s="27"/>
      <c r="B4" s="45" t="s">
        <v>65</v>
      </c>
      <c r="C4" s="45" t="s">
        <v>106</v>
      </c>
      <c r="D4" s="45" t="s">
        <v>66</v>
      </c>
      <c r="E4" s="45" t="s">
        <v>72</v>
      </c>
      <c r="F4" s="45" t="s">
        <v>70</v>
      </c>
      <c r="G4" s="45" t="s">
        <v>76</v>
      </c>
      <c r="H4" s="31" t="s">
        <v>1</v>
      </c>
      <c r="I4" s="31" t="s">
        <v>78</v>
      </c>
      <c r="J4" s="113" t="s">
        <v>566</v>
      </c>
    </row>
    <row r="5" spans="1:10" s="32" customFormat="1" ht="28.5" customHeight="1" x14ac:dyDescent="0.2">
      <c r="A5" s="27"/>
      <c r="B5" s="45" t="s">
        <v>68</v>
      </c>
      <c r="C5" s="45" t="s">
        <v>107</v>
      </c>
      <c r="D5" s="45" t="s">
        <v>67</v>
      </c>
      <c r="E5" s="45" t="s">
        <v>73</v>
      </c>
      <c r="F5" s="45" t="s">
        <v>71</v>
      </c>
      <c r="G5" s="45" t="s">
        <v>77</v>
      </c>
      <c r="H5" s="31" t="s">
        <v>2</v>
      </c>
      <c r="I5" s="31" t="s">
        <v>79</v>
      </c>
      <c r="J5" s="113" t="s">
        <v>567</v>
      </c>
    </row>
    <row r="6" spans="1:10" s="12" customFormat="1" ht="15.75" customHeight="1" x14ac:dyDescent="0.2">
      <c r="A6" s="54" t="s">
        <v>80</v>
      </c>
      <c r="B6" s="83" t="s">
        <v>561</v>
      </c>
      <c r="C6" s="84"/>
      <c r="D6" s="84"/>
      <c r="E6" s="85"/>
      <c r="F6" s="86"/>
      <c r="G6" s="87">
        <f>DueDateEFRP</f>
        <v>43498</v>
      </c>
      <c r="H6" s="88">
        <v>43839</v>
      </c>
      <c r="I6" s="89" t="str">
        <f>IF(ISBLANK(DateFiled)," ",IF(DateFiled&gt;DueDate,"Late","On Time"))</f>
        <v>Late</v>
      </c>
      <c r="J6" s="10">
        <f>IF(I6=" ","N/A",DueDate-DateFiled)</f>
        <v>-341</v>
      </c>
    </row>
    <row r="7" spans="1:10" s="15" customFormat="1" ht="15.75" customHeight="1" x14ac:dyDescent="0.2">
      <c r="A7" s="13" t="s">
        <v>59</v>
      </c>
      <c r="B7" s="22">
        <f>COUNTA(B6)</f>
        <v>1</v>
      </c>
      <c r="C7" s="22"/>
      <c r="D7" s="22"/>
      <c r="E7" s="13"/>
      <c r="F7" s="22"/>
      <c r="G7" s="22"/>
      <c r="H7" s="22">
        <f>COUNTA(H6:H6)</f>
        <v>1</v>
      </c>
      <c r="I7" s="14"/>
      <c r="J7" s="14"/>
    </row>
    <row r="8" spans="1:10" s="5" customFormat="1" ht="26.25" customHeight="1" x14ac:dyDescent="0.2">
      <c r="A8" s="7" t="s">
        <v>64</v>
      </c>
      <c r="B8" s="7"/>
      <c r="C8" s="49"/>
      <c r="D8" s="49"/>
      <c r="E8" s="7"/>
      <c r="F8" s="49"/>
      <c r="G8" s="49"/>
      <c r="H8" s="7"/>
      <c r="I8" s="8"/>
      <c r="J8" s="8"/>
    </row>
    <row r="9" spans="1:10" s="11" customFormat="1" ht="15.75" customHeight="1" x14ac:dyDescent="0.2">
      <c r="A9" s="16" t="s">
        <v>9</v>
      </c>
      <c r="B9" s="94" t="s">
        <v>268</v>
      </c>
      <c r="C9" s="95">
        <v>43329</v>
      </c>
      <c r="D9" s="95"/>
      <c r="E9" s="96">
        <f t="shared" ref="E9:E32" si="0">ConventionDate+30</f>
        <v>30</v>
      </c>
      <c r="F9" s="95" t="b">
        <f t="shared" ref="F9:F32" si="1">AND(PreliminaryDueDate&gt;=WritDay,PreliminaryDueDate&lt;=ReturnWritDay)</f>
        <v>0</v>
      </c>
      <c r="G9" s="95" t="str">
        <f t="shared" ref="G9:G32" si="2">IF(ISBLANK(ConventionDate)," ",IF(DueDuringElectionPeriod=FALSE,PreliminaryDueDate,ElectionDay+90))</f>
        <v xml:space="preserve"> </v>
      </c>
      <c r="H9" s="88"/>
      <c r="I9" s="10" t="str">
        <f t="shared" ref="I9:I32" si="3">IF(ISBLANK(DateFiled)," ",IF(DateFiled&gt;DueDate,"Late","On Time"))</f>
        <v xml:space="preserve"> </v>
      </c>
      <c r="J9" s="10" t="str">
        <f t="shared" ref="J9:J40" si="4">IF(I9=" ","N/A",DueDate-DateFiled)</f>
        <v>N/A</v>
      </c>
    </row>
    <row r="10" spans="1:10" s="11" customFormat="1" ht="15.75" customHeight="1" x14ac:dyDescent="0.2">
      <c r="A10" s="16" t="s">
        <v>10</v>
      </c>
      <c r="B10" s="94" t="s">
        <v>161</v>
      </c>
      <c r="C10" s="95">
        <v>43138</v>
      </c>
      <c r="D10" s="95">
        <v>43144</v>
      </c>
      <c r="E10" s="96">
        <f t="shared" si="0"/>
        <v>43174</v>
      </c>
      <c r="F10" s="95" t="b">
        <f t="shared" si="1"/>
        <v>0</v>
      </c>
      <c r="G10" s="95">
        <f t="shared" si="2"/>
        <v>43174</v>
      </c>
      <c r="H10" s="88">
        <v>43217</v>
      </c>
      <c r="I10" s="10" t="str">
        <f t="shared" si="3"/>
        <v>Late</v>
      </c>
      <c r="J10" s="10">
        <f t="shared" si="4"/>
        <v>-43</v>
      </c>
    </row>
    <row r="11" spans="1:10" s="11" customFormat="1" ht="15.75" customHeight="1" x14ac:dyDescent="0.2">
      <c r="A11" s="16" t="s">
        <v>11</v>
      </c>
      <c r="B11" s="94" t="s">
        <v>284</v>
      </c>
      <c r="C11" s="95">
        <v>43342</v>
      </c>
      <c r="D11" s="95"/>
      <c r="E11" s="96">
        <f t="shared" si="0"/>
        <v>30</v>
      </c>
      <c r="F11" s="95" t="b">
        <f t="shared" si="1"/>
        <v>0</v>
      </c>
      <c r="G11" s="95" t="str">
        <f t="shared" si="2"/>
        <v xml:space="preserve"> </v>
      </c>
      <c r="H11" s="88"/>
      <c r="I11" s="10" t="str">
        <f t="shared" si="3"/>
        <v xml:space="preserve"> </v>
      </c>
      <c r="J11" s="10" t="str">
        <f t="shared" si="4"/>
        <v>N/A</v>
      </c>
    </row>
    <row r="12" spans="1:10" s="11" customFormat="1" ht="15.75" customHeight="1" x14ac:dyDescent="0.2">
      <c r="A12" s="16" t="s">
        <v>12</v>
      </c>
      <c r="B12" s="94" t="s">
        <v>160</v>
      </c>
      <c r="C12" s="95">
        <v>43138</v>
      </c>
      <c r="D12" s="95"/>
      <c r="E12" s="96">
        <f t="shared" si="0"/>
        <v>30</v>
      </c>
      <c r="F12" s="95" t="b">
        <f t="shared" si="1"/>
        <v>0</v>
      </c>
      <c r="G12" s="95" t="str">
        <f t="shared" si="2"/>
        <v xml:space="preserve"> </v>
      </c>
      <c r="H12" s="88"/>
      <c r="I12" s="10" t="str">
        <f t="shared" si="3"/>
        <v xml:space="preserve"> </v>
      </c>
      <c r="J12" s="10" t="str">
        <f t="shared" si="4"/>
        <v>N/A</v>
      </c>
    </row>
    <row r="13" spans="1:10" s="11" customFormat="1" ht="15.75" customHeight="1" x14ac:dyDescent="0.2">
      <c r="A13" s="16" t="s">
        <v>12</v>
      </c>
      <c r="B13" s="94" t="s">
        <v>278</v>
      </c>
      <c r="C13" s="95">
        <v>43342</v>
      </c>
      <c r="D13" s="95"/>
      <c r="E13" s="96">
        <f t="shared" si="0"/>
        <v>30</v>
      </c>
      <c r="F13" s="95" t="b">
        <f t="shared" si="1"/>
        <v>0</v>
      </c>
      <c r="G13" s="95" t="str">
        <f t="shared" si="2"/>
        <v xml:space="preserve"> </v>
      </c>
      <c r="H13" s="88"/>
      <c r="I13" s="10" t="str">
        <f t="shared" si="3"/>
        <v xml:space="preserve"> </v>
      </c>
      <c r="J13" s="10" t="str">
        <f t="shared" si="4"/>
        <v>N/A</v>
      </c>
    </row>
    <row r="14" spans="1:10" s="11" customFormat="1" ht="15.75" customHeight="1" x14ac:dyDescent="0.2">
      <c r="A14" s="16" t="s">
        <v>13</v>
      </c>
      <c r="B14" s="94" t="s">
        <v>162</v>
      </c>
      <c r="C14" s="95">
        <v>43145</v>
      </c>
      <c r="D14" s="95">
        <v>43153</v>
      </c>
      <c r="E14" s="96">
        <f t="shared" si="0"/>
        <v>43183</v>
      </c>
      <c r="F14" s="95" t="b">
        <f t="shared" si="1"/>
        <v>0</v>
      </c>
      <c r="G14" s="95">
        <f t="shared" si="2"/>
        <v>43183</v>
      </c>
      <c r="H14" s="88"/>
      <c r="I14" s="10" t="str">
        <f t="shared" si="3"/>
        <v xml:space="preserve"> </v>
      </c>
      <c r="J14" s="10" t="str">
        <f t="shared" si="4"/>
        <v>N/A</v>
      </c>
    </row>
    <row r="15" spans="1:10" s="11" customFormat="1" ht="15.75" customHeight="1" x14ac:dyDescent="0.2">
      <c r="A15" s="16" t="s">
        <v>14</v>
      </c>
      <c r="B15" s="94" t="s">
        <v>285</v>
      </c>
      <c r="C15" s="95">
        <v>43342</v>
      </c>
      <c r="D15" s="95"/>
      <c r="E15" s="96">
        <f t="shared" si="0"/>
        <v>30</v>
      </c>
      <c r="F15" s="95" t="b">
        <f t="shared" si="1"/>
        <v>0</v>
      </c>
      <c r="G15" s="95" t="str">
        <f t="shared" si="2"/>
        <v xml:space="preserve"> </v>
      </c>
      <c r="H15" s="88"/>
      <c r="I15" s="10" t="str">
        <f t="shared" si="3"/>
        <v xml:space="preserve"> </v>
      </c>
      <c r="J15" s="10" t="str">
        <f t="shared" si="4"/>
        <v>N/A</v>
      </c>
    </row>
    <row r="16" spans="1:10" s="11" customFormat="1" ht="15.75" customHeight="1" x14ac:dyDescent="0.2">
      <c r="A16" s="16" t="s">
        <v>15</v>
      </c>
      <c r="B16" s="94" t="s">
        <v>180</v>
      </c>
      <c r="C16" s="95">
        <v>43182</v>
      </c>
      <c r="D16" s="95">
        <v>43174</v>
      </c>
      <c r="E16" s="96">
        <f t="shared" si="0"/>
        <v>43204</v>
      </c>
      <c r="F16" s="95" t="b">
        <f t="shared" si="1"/>
        <v>0</v>
      </c>
      <c r="G16" s="95">
        <f t="shared" si="2"/>
        <v>43204</v>
      </c>
      <c r="H16" s="88"/>
      <c r="I16" s="10" t="str">
        <f t="shared" si="3"/>
        <v xml:space="preserve"> </v>
      </c>
      <c r="J16" s="10" t="str">
        <f t="shared" si="4"/>
        <v>N/A</v>
      </c>
    </row>
    <row r="17" spans="1:10" s="11" customFormat="1" ht="15.75" customHeight="1" x14ac:dyDescent="0.2">
      <c r="A17" s="16" t="s">
        <v>18</v>
      </c>
      <c r="B17" s="94" t="s">
        <v>251</v>
      </c>
      <c r="C17" s="95">
        <v>43329</v>
      </c>
      <c r="D17" s="95">
        <v>43301</v>
      </c>
      <c r="E17" s="96">
        <f t="shared" si="0"/>
        <v>43331</v>
      </c>
      <c r="F17" s="95" t="b">
        <f t="shared" si="1"/>
        <v>0</v>
      </c>
      <c r="G17" s="95">
        <f t="shared" si="2"/>
        <v>43331</v>
      </c>
      <c r="H17" s="88"/>
      <c r="I17" s="10" t="str">
        <f t="shared" si="3"/>
        <v xml:space="preserve"> </v>
      </c>
      <c r="J17" s="10" t="str">
        <f t="shared" si="4"/>
        <v>N/A</v>
      </c>
    </row>
    <row r="18" spans="1:10" s="11" customFormat="1" ht="15.75" customHeight="1" x14ac:dyDescent="0.2">
      <c r="A18" s="16" t="s">
        <v>21</v>
      </c>
      <c r="B18" s="94" t="s">
        <v>271</v>
      </c>
      <c r="C18" s="95">
        <v>43333</v>
      </c>
      <c r="D18" s="95"/>
      <c r="E18" s="96">
        <f t="shared" si="0"/>
        <v>30</v>
      </c>
      <c r="F18" s="95" t="b">
        <f t="shared" si="1"/>
        <v>0</v>
      </c>
      <c r="G18" s="95" t="str">
        <f t="shared" si="2"/>
        <v xml:space="preserve"> </v>
      </c>
      <c r="H18" s="88"/>
      <c r="I18" s="10" t="str">
        <f t="shared" si="3"/>
        <v xml:space="preserve"> </v>
      </c>
      <c r="J18" s="10" t="str">
        <f t="shared" si="4"/>
        <v>N/A</v>
      </c>
    </row>
    <row r="19" spans="1:10" s="11" customFormat="1" ht="15.75" customHeight="1" x14ac:dyDescent="0.2">
      <c r="A19" s="16" t="s">
        <v>22</v>
      </c>
      <c r="B19" s="94" t="s">
        <v>243</v>
      </c>
      <c r="C19" s="95"/>
      <c r="D19" s="95">
        <v>43237</v>
      </c>
      <c r="E19" s="96">
        <f t="shared" si="0"/>
        <v>43267</v>
      </c>
      <c r="F19" s="95" t="b">
        <f t="shared" si="1"/>
        <v>0</v>
      </c>
      <c r="G19" s="95">
        <f t="shared" si="2"/>
        <v>43267</v>
      </c>
      <c r="H19" s="88">
        <v>43278</v>
      </c>
      <c r="I19" s="10" t="str">
        <f t="shared" si="3"/>
        <v>Late</v>
      </c>
      <c r="J19" s="10">
        <f t="shared" si="4"/>
        <v>-11</v>
      </c>
    </row>
    <row r="20" spans="1:10" s="11" customFormat="1" ht="15.75" customHeight="1" x14ac:dyDescent="0.2">
      <c r="A20" s="16" t="s">
        <v>23</v>
      </c>
      <c r="B20" s="94" t="s">
        <v>283</v>
      </c>
      <c r="C20" s="95">
        <v>43342</v>
      </c>
      <c r="D20" s="95"/>
      <c r="E20" s="96">
        <f t="shared" si="0"/>
        <v>30</v>
      </c>
      <c r="F20" s="95" t="b">
        <f t="shared" si="1"/>
        <v>0</v>
      </c>
      <c r="G20" s="95" t="str">
        <f t="shared" si="2"/>
        <v xml:space="preserve"> </v>
      </c>
      <c r="H20" s="88"/>
      <c r="I20" s="10" t="str">
        <f t="shared" si="3"/>
        <v xml:space="preserve"> </v>
      </c>
      <c r="J20" s="10" t="str">
        <f t="shared" si="4"/>
        <v>N/A</v>
      </c>
    </row>
    <row r="21" spans="1:10" s="11" customFormat="1" ht="15.75" customHeight="1" x14ac:dyDescent="0.2">
      <c r="A21" s="16" t="s">
        <v>24</v>
      </c>
      <c r="B21" s="94" t="s">
        <v>203</v>
      </c>
      <c r="C21" s="95">
        <v>43209</v>
      </c>
      <c r="D21" s="95"/>
      <c r="E21" s="96">
        <f t="shared" si="0"/>
        <v>30</v>
      </c>
      <c r="F21" s="95" t="b">
        <f t="shared" si="1"/>
        <v>0</v>
      </c>
      <c r="G21" s="95" t="str">
        <f t="shared" si="2"/>
        <v xml:space="preserve"> </v>
      </c>
      <c r="H21" s="88"/>
      <c r="I21" s="10" t="str">
        <f t="shared" si="3"/>
        <v xml:space="preserve"> </v>
      </c>
      <c r="J21" s="10" t="str">
        <f t="shared" si="4"/>
        <v>N/A</v>
      </c>
    </row>
    <row r="22" spans="1:10" s="11" customFormat="1" ht="15.75" customHeight="1" x14ac:dyDescent="0.2">
      <c r="A22" s="16" t="s">
        <v>25</v>
      </c>
      <c r="B22" s="94" t="s">
        <v>236</v>
      </c>
      <c r="C22" s="95"/>
      <c r="D22" s="95">
        <v>43180</v>
      </c>
      <c r="E22" s="96">
        <f t="shared" si="0"/>
        <v>43210</v>
      </c>
      <c r="F22" s="95" t="b">
        <f t="shared" si="1"/>
        <v>0</v>
      </c>
      <c r="G22" s="95">
        <f t="shared" si="2"/>
        <v>43210</v>
      </c>
      <c r="H22" s="88">
        <v>43271</v>
      </c>
      <c r="I22" s="10" t="str">
        <f t="shared" si="3"/>
        <v>Late</v>
      </c>
      <c r="J22" s="10">
        <f t="shared" si="4"/>
        <v>-61</v>
      </c>
    </row>
    <row r="23" spans="1:10" s="11" customFormat="1" ht="15.75" customHeight="1" x14ac:dyDescent="0.2">
      <c r="A23" s="16" t="s">
        <v>27</v>
      </c>
      <c r="B23" s="94" t="s">
        <v>282</v>
      </c>
      <c r="C23" s="95">
        <v>43342</v>
      </c>
      <c r="D23" s="95"/>
      <c r="E23" s="96">
        <f t="shared" si="0"/>
        <v>30</v>
      </c>
      <c r="F23" s="95" t="b">
        <f t="shared" si="1"/>
        <v>0</v>
      </c>
      <c r="G23" s="95" t="str">
        <f t="shared" si="2"/>
        <v xml:space="preserve"> </v>
      </c>
      <c r="H23" s="88"/>
      <c r="I23" s="10" t="str">
        <f t="shared" si="3"/>
        <v xml:space="preserve"> </v>
      </c>
      <c r="J23" s="10" t="str">
        <f t="shared" si="4"/>
        <v>N/A</v>
      </c>
    </row>
    <row r="24" spans="1:10" s="11" customFormat="1" ht="15.75" customHeight="1" x14ac:dyDescent="0.2">
      <c r="A24" s="16" t="s">
        <v>28</v>
      </c>
      <c r="B24" s="94" t="s">
        <v>281</v>
      </c>
      <c r="C24" s="95">
        <v>43342</v>
      </c>
      <c r="D24" s="95"/>
      <c r="E24" s="96"/>
      <c r="F24" s="95"/>
      <c r="G24" s="95"/>
      <c r="H24" s="88"/>
      <c r="I24" s="10" t="str">
        <f t="shared" si="3"/>
        <v xml:space="preserve"> </v>
      </c>
      <c r="J24" s="10" t="str">
        <f t="shared" si="4"/>
        <v>N/A</v>
      </c>
    </row>
    <row r="25" spans="1:10" s="11" customFormat="1" ht="15.75" customHeight="1" x14ac:dyDescent="0.2">
      <c r="A25" s="16" t="s">
        <v>29</v>
      </c>
      <c r="B25" s="94" t="s">
        <v>250</v>
      </c>
      <c r="C25" s="95">
        <v>43300</v>
      </c>
      <c r="D25" s="95">
        <v>43285</v>
      </c>
      <c r="E25" s="96">
        <f t="shared" si="0"/>
        <v>43315</v>
      </c>
      <c r="F25" s="95" t="b">
        <f t="shared" si="1"/>
        <v>0</v>
      </c>
      <c r="G25" s="95">
        <f t="shared" si="2"/>
        <v>43315</v>
      </c>
      <c r="H25" s="88">
        <v>43298</v>
      </c>
      <c r="I25" s="10" t="str">
        <f t="shared" si="3"/>
        <v>On Time</v>
      </c>
      <c r="J25" s="10">
        <f t="shared" si="4"/>
        <v>17</v>
      </c>
    </row>
    <row r="26" spans="1:10" s="11" customFormat="1" ht="15.75" customHeight="1" x14ac:dyDescent="0.2">
      <c r="A26" s="16" t="s">
        <v>30</v>
      </c>
      <c r="B26" s="94" t="s">
        <v>279</v>
      </c>
      <c r="C26" s="95">
        <v>43342</v>
      </c>
      <c r="D26" s="95"/>
      <c r="E26" s="96">
        <f t="shared" si="0"/>
        <v>30</v>
      </c>
      <c r="F26" s="95" t="b">
        <f t="shared" si="1"/>
        <v>0</v>
      </c>
      <c r="G26" s="95" t="str">
        <f t="shared" si="2"/>
        <v xml:space="preserve"> </v>
      </c>
      <c r="H26" s="88"/>
      <c r="I26" s="10" t="str">
        <f t="shared" si="3"/>
        <v xml:space="preserve"> </v>
      </c>
      <c r="J26" s="10" t="str">
        <f t="shared" si="4"/>
        <v>N/A</v>
      </c>
    </row>
    <row r="27" spans="1:10" s="11" customFormat="1" ht="15.75" customHeight="1" x14ac:dyDescent="0.2">
      <c r="A27" s="16" t="s">
        <v>31</v>
      </c>
      <c r="B27" s="94" t="s">
        <v>277</v>
      </c>
      <c r="C27" s="95">
        <v>43342</v>
      </c>
      <c r="D27" s="95"/>
      <c r="E27" s="96">
        <f t="shared" si="0"/>
        <v>30</v>
      </c>
      <c r="F27" s="95" t="b">
        <f t="shared" si="1"/>
        <v>0</v>
      </c>
      <c r="G27" s="95" t="str">
        <f t="shared" si="2"/>
        <v xml:space="preserve"> </v>
      </c>
      <c r="H27" s="88"/>
      <c r="I27" s="10" t="str">
        <f t="shared" si="3"/>
        <v xml:space="preserve"> </v>
      </c>
      <c r="J27" s="10" t="str">
        <f t="shared" si="4"/>
        <v>N/A</v>
      </c>
    </row>
    <row r="28" spans="1:10" s="11" customFormat="1" ht="15.75" customHeight="1" x14ac:dyDescent="0.2">
      <c r="A28" s="16" t="s">
        <v>32</v>
      </c>
      <c r="B28" s="94" t="s">
        <v>257</v>
      </c>
      <c r="C28" s="95">
        <v>43329</v>
      </c>
      <c r="D28" s="95">
        <v>43285</v>
      </c>
      <c r="E28" s="96">
        <f t="shared" si="0"/>
        <v>43315</v>
      </c>
      <c r="F28" s="95" t="b">
        <f t="shared" si="1"/>
        <v>0</v>
      </c>
      <c r="G28" s="95">
        <f t="shared" si="2"/>
        <v>43315</v>
      </c>
      <c r="H28" s="88">
        <v>43294</v>
      </c>
      <c r="I28" s="10" t="str">
        <f t="shared" si="3"/>
        <v>On Time</v>
      </c>
      <c r="J28" s="10">
        <f t="shared" si="4"/>
        <v>21</v>
      </c>
    </row>
    <row r="29" spans="1:10" s="11" customFormat="1" ht="15.75" customHeight="1" x14ac:dyDescent="0.2">
      <c r="A29" s="16" t="s">
        <v>33</v>
      </c>
      <c r="B29" s="94" t="s">
        <v>287</v>
      </c>
      <c r="C29" s="95">
        <v>43342</v>
      </c>
      <c r="D29" s="95"/>
      <c r="E29" s="96">
        <f t="shared" si="0"/>
        <v>30</v>
      </c>
      <c r="F29" s="95" t="b">
        <f t="shared" si="1"/>
        <v>0</v>
      </c>
      <c r="G29" s="95" t="str">
        <f t="shared" si="2"/>
        <v xml:space="preserve"> </v>
      </c>
      <c r="H29" s="88"/>
      <c r="I29" s="10" t="str">
        <f t="shared" si="3"/>
        <v xml:space="preserve"> </v>
      </c>
      <c r="J29" s="10" t="str">
        <f t="shared" si="4"/>
        <v>N/A</v>
      </c>
    </row>
    <row r="30" spans="1:10" s="11" customFormat="1" ht="15.75" customHeight="1" x14ac:dyDescent="0.2">
      <c r="A30" s="16" t="s">
        <v>34</v>
      </c>
      <c r="B30" s="94" t="s">
        <v>286</v>
      </c>
      <c r="C30" s="95">
        <v>43342</v>
      </c>
      <c r="D30" s="95"/>
      <c r="E30" s="96">
        <f t="shared" si="0"/>
        <v>30</v>
      </c>
      <c r="F30" s="95" t="b">
        <f t="shared" si="1"/>
        <v>0</v>
      </c>
      <c r="G30" s="95" t="str">
        <f t="shared" si="2"/>
        <v xml:space="preserve"> </v>
      </c>
      <c r="H30" s="88"/>
      <c r="I30" s="10" t="str">
        <f t="shared" si="3"/>
        <v xml:space="preserve"> </v>
      </c>
      <c r="J30" s="10" t="str">
        <f t="shared" si="4"/>
        <v>N/A</v>
      </c>
    </row>
    <row r="31" spans="1:10" s="11" customFormat="1" ht="15.75" customHeight="1" x14ac:dyDescent="0.2">
      <c r="A31" s="16" t="s">
        <v>38</v>
      </c>
      <c r="B31" s="94" t="s">
        <v>269</v>
      </c>
      <c r="C31" s="95">
        <v>43329</v>
      </c>
      <c r="D31" s="95"/>
      <c r="E31" s="96">
        <f t="shared" si="0"/>
        <v>30</v>
      </c>
      <c r="F31" s="95" t="b">
        <f t="shared" si="1"/>
        <v>0</v>
      </c>
      <c r="G31" s="95" t="str">
        <f t="shared" si="2"/>
        <v xml:space="preserve"> </v>
      </c>
      <c r="H31" s="88"/>
      <c r="I31" s="10" t="str">
        <f t="shared" si="3"/>
        <v xml:space="preserve"> </v>
      </c>
      <c r="J31" s="10" t="str">
        <f t="shared" si="4"/>
        <v>N/A</v>
      </c>
    </row>
    <row r="32" spans="1:10" s="11" customFormat="1" ht="15.75" customHeight="1" x14ac:dyDescent="0.2">
      <c r="A32" s="16" t="s">
        <v>54</v>
      </c>
      <c r="B32" s="94" t="s">
        <v>179</v>
      </c>
      <c r="C32" s="95">
        <v>43181</v>
      </c>
      <c r="D32" s="95"/>
      <c r="E32" s="96">
        <f t="shared" si="0"/>
        <v>30</v>
      </c>
      <c r="F32" s="95" t="b">
        <f t="shared" si="1"/>
        <v>0</v>
      </c>
      <c r="G32" s="95" t="str">
        <f t="shared" si="2"/>
        <v xml:space="preserve"> </v>
      </c>
      <c r="H32" s="88"/>
      <c r="I32" s="10" t="str">
        <f t="shared" si="3"/>
        <v xml:space="preserve"> </v>
      </c>
      <c r="J32" s="10" t="str">
        <f t="shared" si="4"/>
        <v>N/A</v>
      </c>
    </row>
    <row r="33" spans="1:10" s="11" customFormat="1" ht="15.75" customHeight="1" x14ac:dyDescent="0.2">
      <c r="A33" s="16" t="s">
        <v>57</v>
      </c>
      <c r="B33" s="94" t="s">
        <v>280</v>
      </c>
      <c r="C33" s="95">
        <v>43342</v>
      </c>
      <c r="D33" s="95"/>
      <c r="E33" s="96">
        <f t="shared" ref="E33:E40" si="5">ConventionDate+30</f>
        <v>30</v>
      </c>
      <c r="F33" s="95" t="b">
        <f t="shared" ref="F33:F40" si="6">AND(PreliminaryDueDate&gt;=WritDay,PreliminaryDueDate&lt;=ReturnWritDay)</f>
        <v>0</v>
      </c>
      <c r="G33" s="95" t="str">
        <f t="shared" ref="G33:G40" si="7">IF(ISBLANK(ConventionDate)," ",IF(DueDuringElectionPeriod=FALSE,PreliminaryDueDate,ElectionDay+90))</f>
        <v xml:space="preserve"> </v>
      </c>
      <c r="H33" s="88"/>
      <c r="I33" s="10" t="str">
        <f t="shared" ref="I33:I40" si="8">IF(ISBLANK(DateFiled)," ",IF(DateFiled&gt;DueDate,"Late","On Time"))</f>
        <v xml:space="preserve"> </v>
      </c>
      <c r="J33" s="10" t="str">
        <f t="shared" si="4"/>
        <v>N/A</v>
      </c>
    </row>
    <row r="34" spans="1:10" s="11" customFormat="1" ht="15.75" customHeight="1" x14ac:dyDescent="0.2">
      <c r="A34" s="16" t="s">
        <v>44</v>
      </c>
      <c r="B34" s="94" t="s">
        <v>261</v>
      </c>
      <c r="C34" s="95">
        <v>43329</v>
      </c>
      <c r="D34" s="95"/>
      <c r="E34" s="96">
        <f t="shared" si="5"/>
        <v>30</v>
      </c>
      <c r="F34" s="95" t="b">
        <f t="shared" si="6"/>
        <v>0</v>
      </c>
      <c r="G34" s="95" t="str">
        <f t="shared" si="7"/>
        <v xml:space="preserve"> </v>
      </c>
      <c r="H34" s="88"/>
      <c r="I34" s="10" t="str">
        <f t="shared" si="8"/>
        <v xml:space="preserve"> </v>
      </c>
      <c r="J34" s="10" t="str">
        <f t="shared" si="4"/>
        <v>N/A</v>
      </c>
    </row>
    <row r="35" spans="1:10" s="11" customFormat="1" ht="15.75" customHeight="1" x14ac:dyDescent="0.2">
      <c r="A35" s="16" t="s">
        <v>45</v>
      </c>
      <c r="B35" s="94" t="s">
        <v>224</v>
      </c>
      <c r="C35" s="95">
        <v>43258</v>
      </c>
      <c r="D35" s="95">
        <v>43251</v>
      </c>
      <c r="E35" s="96">
        <f t="shared" si="5"/>
        <v>43281</v>
      </c>
      <c r="F35" s="95" t="b">
        <f t="shared" si="6"/>
        <v>0</v>
      </c>
      <c r="G35" s="95">
        <f t="shared" si="7"/>
        <v>43281</v>
      </c>
      <c r="H35" s="88">
        <v>43265</v>
      </c>
      <c r="I35" s="10" t="str">
        <f t="shared" si="8"/>
        <v>On Time</v>
      </c>
      <c r="J35" s="10">
        <f t="shared" si="4"/>
        <v>16</v>
      </c>
    </row>
    <row r="36" spans="1:10" s="11" customFormat="1" ht="15.75" customHeight="1" x14ac:dyDescent="0.2">
      <c r="A36" s="16" t="s">
        <v>58</v>
      </c>
      <c r="B36" s="94" t="s">
        <v>248</v>
      </c>
      <c r="C36" s="95">
        <v>43342</v>
      </c>
      <c r="D36" s="95">
        <v>43286</v>
      </c>
      <c r="E36" s="96">
        <f t="shared" si="5"/>
        <v>43316</v>
      </c>
      <c r="F36" s="95" t="b">
        <f t="shared" si="6"/>
        <v>0</v>
      </c>
      <c r="G36" s="95">
        <f t="shared" si="7"/>
        <v>43316</v>
      </c>
      <c r="H36" s="88">
        <v>43291</v>
      </c>
      <c r="I36" s="10" t="str">
        <f t="shared" si="8"/>
        <v>On Time</v>
      </c>
      <c r="J36" s="10">
        <f t="shared" si="4"/>
        <v>25</v>
      </c>
    </row>
    <row r="37" spans="1:10" s="11" customFormat="1" ht="15.75" customHeight="1" x14ac:dyDescent="0.2">
      <c r="A37" s="16" t="s">
        <v>46</v>
      </c>
      <c r="B37" s="94" t="s">
        <v>254</v>
      </c>
      <c r="C37" s="95">
        <v>43342</v>
      </c>
      <c r="D37" s="95">
        <v>43300</v>
      </c>
      <c r="E37" s="96">
        <f t="shared" si="5"/>
        <v>43330</v>
      </c>
      <c r="F37" s="95" t="b">
        <f t="shared" si="6"/>
        <v>0</v>
      </c>
      <c r="G37" s="95">
        <f t="shared" si="7"/>
        <v>43330</v>
      </c>
      <c r="H37" s="88">
        <v>43306</v>
      </c>
      <c r="I37" s="10" t="str">
        <f t="shared" si="8"/>
        <v>On Time</v>
      </c>
      <c r="J37" s="10">
        <f t="shared" si="4"/>
        <v>24</v>
      </c>
    </row>
    <row r="38" spans="1:10" s="11" customFormat="1" ht="15.75" customHeight="1" x14ac:dyDescent="0.2">
      <c r="A38" s="16" t="s">
        <v>47</v>
      </c>
      <c r="B38" s="94" t="s">
        <v>253</v>
      </c>
      <c r="C38" s="95">
        <v>43306</v>
      </c>
      <c r="D38" s="95">
        <v>43301</v>
      </c>
      <c r="E38" s="96">
        <f t="shared" si="5"/>
        <v>43331</v>
      </c>
      <c r="F38" s="95" t="b">
        <f t="shared" si="6"/>
        <v>0</v>
      </c>
      <c r="G38" s="95">
        <f t="shared" si="7"/>
        <v>43331</v>
      </c>
      <c r="H38" s="88">
        <v>43306</v>
      </c>
      <c r="I38" s="10" t="str">
        <f t="shared" si="8"/>
        <v>On Time</v>
      </c>
      <c r="J38" s="10">
        <f t="shared" si="4"/>
        <v>25</v>
      </c>
    </row>
    <row r="39" spans="1:10" s="11" customFormat="1" ht="15.75" customHeight="1" x14ac:dyDescent="0.2">
      <c r="A39" s="16" t="s">
        <v>48</v>
      </c>
      <c r="B39" s="94" t="s">
        <v>256</v>
      </c>
      <c r="C39" s="95"/>
      <c r="D39" s="95">
        <v>43314</v>
      </c>
      <c r="E39" s="96">
        <f t="shared" si="5"/>
        <v>43344</v>
      </c>
      <c r="F39" s="95" t="b">
        <f t="shared" si="6"/>
        <v>1</v>
      </c>
      <c r="G39" s="95">
        <f t="shared" si="7"/>
        <v>43457</v>
      </c>
      <c r="H39" s="88">
        <v>43315</v>
      </c>
      <c r="I39" s="10" t="str">
        <f t="shared" si="8"/>
        <v>On Time</v>
      </c>
      <c r="J39" s="10">
        <f t="shared" si="4"/>
        <v>142</v>
      </c>
    </row>
    <row r="40" spans="1:10" s="11" customFormat="1" ht="15.75" customHeight="1" x14ac:dyDescent="0.2">
      <c r="A40" s="16" t="s">
        <v>55</v>
      </c>
      <c r="B40" s="94" t="s">
        <v>288</v>
      </c>
      <c r="C40" s="95">
        <v>43342</v>
      </c>
      <c r="D40" s="95"/>
      <c r="E40" s="96">
        <f t="shared" si="5"/>
        <v>30</v>
      </c>
      <c r="F40" s="95" t="b">
        <f t="shared" si="6"/>
        <v>0</v>
      </c>
      <c r="G40" s="95" t="str">
        <f t="shared" si="7"/>
        <v xml:space="preserve"> </v>
      </c>
      <c r="H40" s="88"/>
      <c r="I40" s="10" t="str">
        <f t="shared" si="8"/>
        <v xml:space="preserve"> </v>
      </c>
      <c r="J40" s="10" t="str">
        <f t="shared" si="4"/>
        <v>N/A</v>
      </c>
    </row>
    <row r="41" spans="1:10" s="15" customFormat="1" ht="15.75" customHeight="1" x14ac:dyDescent="0.2">
      <c r="A41" s="13" t="s">
        <v>59</v>
      </c>
      <c r="B41" s="91">
        <f>COUNTA(B9:B40)</f>
        <v>32</v>
      </c>
      <c r="C41" s="91"/>
      <c r="D41" s="91"/>
      <c r="E41" s="90"/>
      <c r="F41" s="91"/>
      <c r="G41" s="91"/>
      <c r="H41" s="91">
        <f>COUNTA(H9:H40)</f>
        <v>10</v>
      </c>
      <c r="I41" s="114" t="s">
        <v>568</v>
      </c>
      <c r="J41" s="17">
        <f>AVERAGEIF(J9:J40,"&lt;&gt;N/A")</f>
        <v>15.5</v>
      </c>
    </row>
    <row r="42" spans="1:10" s="5" customFormat="1" ht="26.25" customHeight="1" x14ac:dyDescent="0.2">
      <c r="A42" s="7" t="s">
        <v>292</v>
      </c>
      <c r="B42" s="92"/>
      <c r="C42" s="93"/>
      <c r="D42" s="93"/>
      <c r="E42" s="92"/>
      <c r="F42" s="93"/>
      <c r="G42" s="93"/>
      <c r="H42" s="92"/>
      <c r="I42" s="8"/>
      <c r="J42" s="8"/>
    </row>
    <row r="43" spans="1:10" s="11" customFormat="1" ht="15.75" customHeight="1" x14ac:dyDescent="0.2">
      <c r="A43" s="16" t="s">
        <v>9</v>
      </c>
      <c r="B43" s="94" t="s">
        <v>391</v>
      </c>
      <c r="C43" s="104"/>
      <c r="D43" s="104"/>
      <c r="E43" s="94"/>
      <c r="F43" s="105"/>
      <c r="G43" s="87">
        <f t="shared" ref="G43:G91" si="9">DueDateEFRC</f>
        <v>43438</v>
      </c>
      <c r="H43" s="88">
        <v>43524</v>
      </c>
      <c r="I43" s="10" t="str">
        <f t="shared" ref="I43:I74" si="10">IF(ISBLANK(DateFiled)," ",IF(DateFiled&gt;DueDate,"Late","On Time"))</f>
        <v>Late</v>
      </c>
      <c r="J43" s="10">
        <f t="shared" ref="J43:J74" si="11">IF(I43=" ","N/A",DueDate-DateFiled)</f>
        <v>-86</v>
      </c>
    </row>
    <row r="44" spans="1:10" s="11" customFormat="1" ht="15.75" customHeight="1" x14ac:dyDescent="0.2">
      <c r="A44" s="16" t="s">
        <v>10</v>
      </c>
      <c r="B44" s="94" t="s">
        <v>392</v>
      </c>
      <c r="C44" s="104"/>
      <c r="D44" s="104"/>
      <c r="E44" s="94"/>
      <c r="F44" s="105"/>
      <c r="G44" s="87">
        <f t="shared" si="9"/>
        <v>43438</v>
      </c>
      <c r="H44" s="88">
        <v>43518</v>
      </c>
      <c r="I44" s="10" t="str">
        <f t="shared" si="10"/>
        <v>Late</v>
      </c>
      <c r="J44" s="10">
        <f t="shared" si="11"/>
        <v>-80</v>
      </c>
    </row>
    <row r="45" spans="1:10" s="11" customFormat="1" ht="15.75" customHeight="1" x14ac:dyDescent="0.2">
      <c r="A45" s="16" t="s">
        <v>11</v>
      </c>
      <c r="B45" s="94" t="s">
        <v>393</v>
      </c>
      <c r="C45" s="104"/>
      <c r="D45" s="104"/>
      <c r="E45" s="94"/>
      <c r="F45" s="105"/>
      <c r="G45" s="87">
        <f t="shared" si="9"/>
        <v>43438</v>
      </c>
      <c r="H45" s="88">
        <v>43434</v>
      </c>
      <c r="I45" s="10" t="str">
        <f t="shared" si="10"/>
        <v>On Time</v>
      </c>
      <c r="J45" s="10">
        <f t="shared" si="11"/>
        <v>4</v>
      </c>
    </row>
    <row r="46" spans="1:10" s="11" customFormat="1" ht="15.75" customHeight="1" x14ac:dyDescent="0.2">
      <c r="A46" s="16" t="s">
        <v>12</v>
      </c>
      <c r="B46" s="94" t="s">
        <v>394</v>
      </c>
      <c r="C46" s="104"/>
      <c r="D46" s="104"/>
      <c r="E46" s="94"/>
      <c r="F46" s="105"/>
      <c r="G46" s="87">
        <f t="shared" si="9"/>
        <v>43438</v>
      </c>
      <c r="H46" s="88">
        <v>43438</v>
      </c>
      <c r="I46" s="10" t="str">
        <f t="shared" si="10"/>
        <v>On Time</v>
      </c>
      <c r="J46" s="10">
        <f t="shared" si="11"/>
        <v>0</v>
      </c>
    </row>
    <row r="47" spans="1:10" s="11" customFormat="1" ht="15.75" customHeight="1" x14ac:dyDescent="0.2">
      <c r="A47" s="16" t="s">
        <v>13</v>
      </c>
      <c r="B47" s="94" t="s">
        <v>395</v>
      </c>
      <c r="C47" s="104"/>
      <c r="D47" s="104"/>
      <c r="E47" s="94"/>
      <c r="F47" s="105"/>
      <c r="G47" s="87">
        <f t="shared" si="9"/>
        <v>43438</v>
      </c>
      <c r="H47" s="88">
        <v>43581</v>
      </c>
      <c r="I47" s="10" t="str">
        <f t="shared" si="10"/>
        <v>Late</v>
      </c>
      <c r="J47" s="10">
        <f t="shared" si="11"/>
        <v>-143</v>
      </c>
    </row>
    <row r="48" spans="1:10" s="11" customFormat="1" ht="15.75" customHeight="1" x14ac:dyDescent="0.2">
      <c r="A48" s="16" t="s">
        <v>14</v>
      </c>
      <c r="B48" s="94" t="s">
        <v>396</v>
      </c>
      <c r="C48" s="104"/>
      <c r="D48" s="104"/>
      <c r="E48" s="94"/>
      <c r="F48" s="105"/>
      <c r="G48" s="87">
        <f t="shared" si="9"/>
        <v>43438</v>
      </c>
      <c r="H48" s="88">
        <v>43434</v>
      </c>
      <c r="I48" s="10" t="str">
        <f t="shared" si="10"/>
        <v>On Time</v>
      </c>
      <c r="J48" s="10">
        <f t="shared" si="11"/>
        <v>4</v>
      </c>
    </row>
    <row r="49" spans="1:10" s="11" customFormat="1" ht="15.75" customHeight="1" x14ac:dyDescent="0.2">
      <c r="A49" s="16" t="s">
        <v>15</v>
      </c>
      <c r="B49" s="94" t="s">
        <v>397</v>
      </c>
      <c r="C49" s="104"/>
      <c r="D49" s="104"/>
      <c r="E49" s="94"/>
      <c r="F49" s="105"/>
      <c r="G49" s="87">
        <f t="shared" si="9"/>
        <v>43438</v>
      </c>
      <c r="H49" s="88">
        <v>43438</v>
      </c>
      <c r="I49" s="10" t="str">
        <f t="shared" si="10"/>
        <v>On Time</v>
      </c>
      <c r="J49" s="10">
        <f t="shared" si="11"/>
        <v>0</v>
      </c>
    </row>
    <row r="50" spans="1:10" s="11" customFormat="1" ht="15.75" customHeight="1" x14ac:dyDescent="0.2">
      <c r="A50" s="16" t="s">
        <v>16</v>
      </c>
      <c r="B50" s="94" t="s">
        <v>398</v>
      </c>
      <c r="C50" s="104"/>
      <c r="D50" s="104"/>
      <c r="E50" s="94"/>
      <c r="F50" s="105"/>
      <c r="G50" s="87">
        <f t="shared" si="9"/>
        <v>43438</v>
      </c>
      <c r="H50" s="88">
        <v>43518</v>
      </c>
      <c r="I50" s="10" t="str">
        <f t="shared" si="10"/>
        <v>Late</v>
      </c>
      <c r="J50" s="10">
        <f t="shared" si="11"/>
        <v>-80</v>
      </c>
    </row>
    <row r="51" spans="1:10" s="11" customFormat="1" ht="15.75" customHeight="1" x14ac:dyDescent="0.2">
      <c r="A51" s="16" t="s">
        <v>17</v>
      </c>
      <c r="B51" s="94" t="s">
        <v>399</v>
      </c>
      <c r="C51" s="104"/>
      <c r="D51" s="104"/>
      <c r="E51" s="94"/>
      <c r="F51" s="105"/>
      <c r="G51" s="87">
        <f t="shared" si="9"/>
        <v>43438</v>
      </c>
      <c r="H51" s="88">
        <v>43591</v>
      </c>
      <c r="I51" s="10" t="str">
        <f t="shared" si="10"/>
        <v>Late</v>
      </c>
      <c r="J51" s="10">
        <f t="shared" si="11"/>
        <v>-153</v>
      </c>
    </row>
    <row r="52" spans="1:10" s="11" customFormat="1" ht="15.75" customHeight="1" x14ac:dyDescent="0.2">
      <c r="A52" s="16" t="s">
        <v>18</v>
      </c>
      <c r="B52" s="94" t="s">
        <v>400</v>
      </c>
      <c r="C52" s="104"/>
      <c r="D52" s="104"/>
      <c r="E52" s="94"/>
      <c r="F52" s="105"/>
      <c r="G52" s="87">
        <f t="shared" si="9"/>
        <v>43438</v>
      </c>
      <c r="H52" s="88">
        <v>43438</v>
      </c>
      <c r="I52" s="10" t="str">
        <f t="shared" si="10"/>
        <v>On Time</v>
      </c>
      <c r="J52" s="10">
        <f t="shared" si="11"/>
        <v>0</v>
      </c>
    </row>
    <row r="53" spans="1:10" s="11" customFormat="1" ht="15.75" customHeight="1" x14ac:dyDescent="0.2">
      <c r="A53" s="16" t="s">
        <v>19</v>
      </c>
      <c r="B53" s="94" t="s">
        <v>401</v>
      </c>
      <c r="C53" s="104"/>
      <c r="D53" s="104"/>
      <c r="E53" s="94"/>
      <c r="F53" s="105"/>
      <c r="G53" s="87">
        <f t="shared" si="9"/>
        <v>43438</v>
      </c>
      <c r="H53" s="88">
        <v>43434</v>
      </c>
      <c r="I53" s="10" t="str">
        <f t="shared" si="10"/>
        <v>On Time</v>
      </c>
      <c r="J53" s="10">
        <f t="shared" si="11"/>
        <v>4</v>
      </c>
    </row>
    <row r="54" spans="1:10" s="11" customFormat="1" ht="15.75" customHeight="1" x14ac:dyDescent="0.2">
      <c r="A54" s="16" t="s">
        <v>20</v>
      </c>
      <c r="B54" s="94" t="s">
        <v>402</v>
      </c>
      <c r="C54" s="104"/>
      <c r="D54" s="104"/>
      <c r="E54" s="94"/>
      <c r="F54" s="105"/>
      <c r="G54" s="87">
        <f t="shared" si="9"/>
        <v>43438</v>
      </c>
      <c r="H54" s="88">
        <v>43434</v>
      </c>
      <c r="I54" s="10" t="str">
        <f t="shared" si="10"/>
        <v>On Time</v>
      </c>
      <c r="J54" s="10">
        <f t="shared" si="11"/>
        <v>4</v>
      </c>
    </row>
    <row r="55" spans="1:10" s="11" customFormat="1" ht="15.75" customHeight="1" x14ac:dyDescent="0.2">
      <c r="A55" s="16" t="s">
        <v>21</v>
      </c>
      <c r="B55" s="94" t="s">
        <v>403</v>
      </c>
      <c r="C55" s="104"/>
      <c r="D55" s="104"/>
      <c r="E55" s="94"/>
      <c r="F55" s="105"/>
      <c r="G55" s="87">
        <f t="shared" si="9"/>
        <v>43438</v>
      </c>
      <c r="H55" s="88">
        <v>43591</v>
      </c>
      <c r="I55" s="10" t="str">
        <f t="shared" si="10"/>
        <v>Late</v>
      </c>
      <c r="J55" s="10">
        <f t="shared" si="11"/>
        <v>-153</v>
      </c>
    </row>
    <row r="56" spans="1:10" s="11" customFormat="1" ht="15.75" customHeight="1" x14ac:dyDescent="0.2">
      <c r="A56" s="16" t="s">
        <v>22</v>
      </c>
      <c r="B56" s="94" t="s">
        <v>404</v>
      </c>
      <c r="C56" s="104"/>
      <c r="D56" s="104"/>
      <c r="E56" s="94"/>
      <c r="F56" s="105"/>
      <c r="G56" s="87">
        <f t="shared" si="9"/>
        <v>43438</v>
      </c>
      <c r="H56" s="88">
        <v>43494</v>
      </c>
      <c r="I56" s="10" t="str">
        <f t="shared" si="10"/>
        <v>Late</v>
      </c>
      <c r="J56" s="10">
        <f t="shared" si="11"/>
        <v>-56</v>
      </c>
    </row>
    <row r="57" spans="1:10" s="11" customFormat="1" ht="15.75" customHeight="1" x14ac:dyDescent="0.2">
      <c r="A57" s="16" t="s">
        <v>23</v>
      </c>
      <c r="B57" s="94" t="s">
        <v>405</v>
      </c>
      <c r="C57" s="104"/>
      <c r="D57" s="104"/>
      <c r="E57" s="94"/>
      <c r="F57" s="105"/>
      <c r="G57" s="87">
        <f t="shared" si="9"/>
        <v>43438</v>
      </c>
      <c r="H57" s="88">
        <v>43518</v>
      </c>
      <c r="I57" s="10" t="str">
        <f t="shared" si="10"/>
        <v>Late</v>
      </c>
      <c r="J57" s="10">
        <f t="shared" si="11"/>
        <v>-80</v>
      </c>
    </row>
    <row r="58" spans="1:10" s="11" customFormat="1" ht="15.75" customHeight="1" x14ac:dyDescent="0.2">
      <c r="A58" s="16" t="s">
        <v>24</v>
      </c>
      <c r="B58" s="94" t="s">
        <v>406</v>
      </c>
      <c r="C58" s="104"/>
      <c r="D58" s="104"/>
      <c r="E58" s="94"/>
      <c r="F58" s="105"/>
      <c r="G58" s="87">
        <f t="shared" si="9"/>
        <v>43438</v>
      </c>
      <c r="H58" s="88">
        <v>43494</v>
      </c>
      <c r="I58" s="10" t="str">
        <f t="shared" si="10"/>
        <v>Late</v>
      </c>
      <c r="J58" s="10">
        <f t="shared" si="11"/>
        <v>-56</v>
      </c>
    </row>
    <row r="59" spans="1:10" s="11" customFormat="1" ht="15.75" customHeight="1" x14ac:dyDescent="0.2">
      <c r="A59" s="16" t="s">
        <v>25</v>
      </c>
      <c r="B59" s="94" t="s">
        <v>407</v>
      </c>
      <c r="C59" s="104"/>
      <c r="D59" s="104"/>
      <c r="E59" s="94"/>
      <c r="F59" s="105"/>
      <c r="G59" s="87">
        <f t="shared" si="9"/>
        <v>43438</v>
      </c>
      <c r="H59" s="88">
        <v>43518</v>
      </c>
      <c r="I59" s="10" t="str">
        <f t="shared" si="10"/>
        <v>Late</v>
      </c>
      <c r="J59" s="10">
        <f t="shared" si="11"/>
        <v>-80</v>
      </c>
    </row>
    <row r="60" spans="1:10" s="11" customFormat="1" ht="15.75" customHeight="1" x14ac:dyDescent="0.2">
      <c r="A60" s="16" t="s">
        <v>26</v>
      </c>
      <c r="B60" s="94" t="s">
        <v>408</v>
      </c>
      <c r="C60" s="104"/>
      <c r="D60" s="104"/>
      <c r="E60" s="94"/>
      <c r="F60" s="105"/>
      <c r="G60" s="87">
        <f t="shared" si="9"/>
        <v>43438</v>
      </c>
      <c r="H60" s="88">
        <v>43434</v>
      </c>
      <c r="I60" s="10" t="str">
        <f t="shared" si="10"/>
        <v>On Time</v>
      </c>
      <c r="J60" s="10">
        <f t="shared" si="11"/>
        <v>4</v>
      </c>
    </row>
    <row r="61" spans="1:10" s="11" customFormat="1" ht="15.75" customHeight="1" x14ac:dyDescent="0.2">
      <c r="A61" s="16" t="s">
        <v>27</v>
      </c>
      <c r="B61" s="94" t="s">
        <v>409</v>
      </c>
      <c r="C61" s="104"/>
      <c r="D61" s="104"/>
      <c r="E61" s="94"/>
      <c r="F61" s="105"/>
      <c r="G61" s="87">
        <f t="shared" si="9"/>
        <v>43438</v>
      </c>
      <c r="H61" s="88">
        <v>43438</v>
      </c>
      <c r="I61" s="10" t="str">
        <f t="shared" si="10"/>
        <v>On Time</v>
      </c>
      <c r="J61" s="10">
        <f t="shared" si="11"/>
        <v>0</v>
      </c>
    </row>
    <row r="62" spans="1:10" s="11" customFormat="1" ht="15.75" customHeight="1" x14ac:dyDescent="0.2">
      <c r="A62" s="16" t="s">
        <v>28</v>
      </c>
      <c r="B62" s="94" t="s">
        <v>410</v>
      </c>
      <c r="C62" s="104"/>
      <c r="D62" s="104"/>
      <c r="E62" s="94"/>
      <c r="F62" s="105"/>
      <c r="G62" s="87">
        <f t="shared" si="9"/>
        <v>43438</v>
      </c>
      <c r="H62" s="88">
        <v>43438</v>
      </c>
      <c r="I62" s="10" t="str">
        <f t="shared" si="10"/>
        <v>On Time</v>
      </c>
      <c r="J62" s="10">
        <f t="shared" si="11"/>
        <v>0</v>
      </c>
    </row>
    <row r="63" spans="1:10" s="11" customFormat="1" ht="15.75" customHeight="1" x14ac:dyDescent="0.2">
      <c r="A63" s="16" t="s">
        <v>29</v>
      </c>
      <c r="B63" s="94" t="s">
        <v>411</v>
      </c>
      <c r="C63" s="104"/>
      <c r="D63" s="104"/>
      <c r="E63" s="94"/>
      <c r="F63" s="105"/>
      <c r="G63" s="87">
        <f t="shared" si="9"/>
        <v>43438</v>
      </c>
      <c r="H63" s="88">
        <v>43438</v>
      </c>
      <c r="I63" s="10" t="str">
        <f t="shared" si="10"/>
        <v>On Time</v>
      </c>
      <c r="J63" s="10">
        <f t="shared" si="11"/>
        <v>0</v>
      </c>
    </row>
    <row r="64" spans="1:10" s="11" customFormat="1" ht="15.75" customHeight="1" x14ac:dyDescent="0.2">
      <c r="A64" s="16" t="s">
        <v>30</v>
      </c>
      <c r="B64" s="94" t="s">
        <v>412</v>
      </c>
      <c r="C64" s="104"/>
      <c r="D64" s="104"/>
      <c r="E64" s="94"/>
      <c r="F64" s="105"/>
      <c r="G64" s="87">
        <f t="shared" si="9"/>
        <v>43438</v>
      </c>
      <c r="H64" s="88">
        <v>43434</v>
      </c>
      <c r="I64" s="10" t="str">
        <f t="shared" si="10"/>
        <v>On Time</v>
      </c>
      <c r="J64" s="10">
        <f t="shared" si="11"/>
        <v>4</v>
      </c>
    </row>
    <row r="65" spans="1:10" s="11" customFormat="1" ht="15.75" customHeight="1" x14ac:dyDescent="0.2">
      <c r="A65" s="16" t="s">
        <v>31</v>
      </c>
      <c r="B65" s="94" t="s">
        <v>413</v>
      </c>
      <c r="C65" s="104"/>
      <c r="D65" s="104"/>
      <c r="E65" s="94"/>
      <c r="F65" s="105"/>
      <c r="G65" s="87">
        <f t="shared" si="9"/>
        <v>43438</v>
      </c>
      <c r="H65" s="88">
        <v>43434</v>
      </c>
      <c r="I65" s="10" t="str">
        <f t="shared" si="10"/>
        <v>On Time</v>
      </c>
      <c r="J65" s="10">
        <f t="shared" si="11"/>
        <v>4</v>
      </c>
    </row>
    <row r="66" spans="1:10" s="11" customFormat="1" ht="15.75" customHeight="1" x14ac:dyDescent="0.2">
      <c r="A66" s="16" t="s">
        <v>32</v>
      </c>
      <c r="B66" s="94" t="s">
        <v>414</v>
      </c>
      <c r="C66" s="104"/>
      <c r="D66" s="104"/>
      <c r="E66" s="94"/>
      <c r="F66" s="105"/>
      <c r="G66" s="87">
        <f t="shared" si="9"/>
        <v>43438</v>
      </c>
      <c r="H66" s="88">
        <v>43434</v>
      </c>
      <c r="I66" s="10" t="str">
        <f t="shared" si="10"/>
        <v>On Time</v>
      </c>
      <c r="J66" s="10">
        <f t="shared" si="11"/>
        <v>4</v>
      </c>
    </row>
    <row r="67" spans="1:10" s="11" customFormat="1" ht="15.75" customHeight="1" x14ac:dyDescent="0.2">
      <c r="A67" s="16" t="s">
        <v>33</v>
      </c>
      <c r="B67" s="94" t="s">
        <v>415</v>
      </c>
      <c r="C67" s="104"/>
      <c r="D67" s="104"/>
      <c r="E67" s="94"/>
      <c r="F67" s="105"/>
      <c r="G67" s="87">
        <f t="shared" si="9"/>
        <v>43438</v>
      </c>
      <c r="H67" s="88">
        <v>43434</v>
      </c>
      <c r="I67" s="10" t="str">
        <f t="shared" si="10"/>
        <v>On Time</v>
      </c>
      <c r="J67" s="10">
        <f t="shared" si="11"/>
        <v>4</v>
      </c>
    </row>
    <row r="68" spans="1:10" s="11" customFormat="1" ht="15.75" customHeight="1" x14ac:dyDescent="0.2">
      <c r="A68" s="16" t="s">
        <v>34</v>
      </c>
      <c r="B68" s="94" t="s">
        <v>416</v>
      </c>
      <c r="C68" s="104"/>
      <c r="D68" s="104"/>
      <c r="E68" s="94"/>
      <c r="F68" s="105"/>
      <c r="G68" s="87">
        <f t="shared" si="9"/>
        <v>43438</v>
      </c>
      <c r="H68" s="88">
        <v>43438</v>
      </c>
      <c r="I68" s="10" t="str">
        <f t="shared" si="10"/>
        <v>On Time</v>
      </c>
      <c r="J68" s="10">
        <f t="shared" si="11"/>
        <v>0</v>
      </c>
    </row>
    <row r="69" spans="1:10" s="11" customFormat="1" ht="15.75" customHeight="1" x14ac:dyDescent="0.2">
      <c r="A69" s="16" t="s">
        <v>35</v>
      </c>
      <c r="B69" s="94" t="s">
        <v>417</v>
      </c>
      <c r="C69" s="104"/>
      <c r="D69" s="104"/>
      <c r="E69" s="94"/>
      <c r="F69" s="105"/>
      <c r="G69" s="87">
        <f t="shared" si="9"/>
        <v>43438</v>
      </c>
      <c r="H69" s="88">
        <v>43494</v>
      </c>
      <c r="I69" s="10" t="str">
        <f t="shared" si="10"/>
        <v>Late</v>
      </c>
      <c r="J69" s="10">
        <f t="shared" si="11"/>
        <v>-56</v>
      </c>
    </row>
    <row r="70" spans="1:10" s="11" customFormat="1" ht="15.75" customHeight="1" x14ac:dyDescent="0.2">
      <c r="A70" s="16" t="s">
        <v>36</v>
      </c>
      <c r="B70" s="94" t="s">
        <v>418</v>
      </c>
      <c r="C70" s="104"/>
      <c r="D70" s="104"/>
      <c r="E70" s="94"/>
      <c r="F70" s="105"/>
      <c r="G70" s="87">
        <f t="shared" si="9"/>
        <v>43438</v>
      </c>
      <c r="H70" s="88">
        <v>43434</v>
      </c>
      <c r="I70" s="10" t="str">
        <f t="shared" si="10"/>
        <v>On Time</v>
      </c>
      <c r="J70" s="10">
        <f t="shared" si="11"/>
        <v>4</v>
      </c>
    </row>
    <row r="71" spans="1:10" s="11" customFormat="1" ht="15.75" customHeight="1" x14ac:dyDescent="0.2">
      <c r="A71" s="16" t="s">
        <v>37</v>
      </c>
      <c r="B71" s="94" t="s">
        <v>419</v>
      </c>
      <c r="C71" s="104"/>
      <c r="D71" s="104"/>
      <c r="E71" s="94"/>
      <c r="F71" s="105"/>
      <c r="G71" s="87">
        <f t="shared" si="9"/>
        <v>43438</v>
      </c>
      <c r="H71" s="88">
        <v>43438</v>
      </c>
      <c r="I71" s="10" t="str">
        <f t="shared" si="10"/>
        <v>On Time</v>
      </c>
      <c r="J71" s="10">
        <f t="shared" si="11"/>
        <v>0</v>
      </c>
    </row>
    <row r="72" spans="1:10" s="11" customFormat="1" ht="15.75" customHeight="1" x14ac:dyDescent="0.2">
      <c r="A72" s="16" t="s">
        <v>38</v>
      </c>
      <c r="B72" s="94" t="s">
        <v>420</v>
      </c>
      <c r="C72" s="104"/>
      <c r="D72" s="104"/>
      <c r="E72" s="94"/>
      <c r="F72" s="105"/>
      <c r="G72" s="87">
        <f t="shared" si="9"/>
        <v>43438</v>
      </c>
      <c r="H72" s="88">
        <v>43438</v>
      </c>
      <c r="I72" s="10" t="str">
        <f t="shared" si="10"/>
        <v>On Time</v>
      </c>
      <c r="J72" s="10">
        <f t="shared" si="11"/>
        <v>0</v>
      </c>
    </row>
    <row r="73" spans="1:10" s="11" customFormat="1" ht="15.75" customHeight="1" x14ac:dyDescent="0.2">
      <c r="A73" s="16" t="s">
        <v>54</v>
      </c>
      <c r="B73" s="94" t="s">
        <v>421</v>
      </c>
      <c r="C73" s="104"/>
      <c r="D73" s="104"/>
      <c r="E73" s="94"/>
      <c r="F73" s="105"/>
      <c r="G73" s="87">
        <f t="shared" si="9"/>
        <v>43438</v>
      </c>
      <c r="H73" s="88">
        <v>43438</v>
      </c>
      <c r="I73" s="10" t="str">
        <f t="shared" si="10"/>
        <v>On Time</v>
      </c>
      <c r="J73" s="10">
        <f t="shared" si="11"/>
        <v>0</v>
      </c>
    </row>
    <row r="74" spans="1:10" s="11" customFormat="1" ht="15.75" customHeight="1" x14ac:dyDescent="0.2">
      <c r="A74" s="16" t="s">
        <v>39</v>
      </c>
      <c r="B74" s="94" t="s">
        <v>422</v>
      </c>
      <c r="C74" s="104"/>
      <c r="D74" s="104"/>
      <c r="E74" s="94"/>
      <c r="F74" s="105"/>
      <c r="G74" s="87">
        <f t="shared" si="9"/>
        <v>43438</v>
      </c>
      <c r="H74" s="88">
        <v>43518</v>
      </c>
      <c r="I74" s="10" t="str">
        <f t="shared" si="10"/>
        <v>Late</v>
      </c>
      <c r="J74" s="10">
        <f t="shared" si="11"/>
        <v>-80</v>
      </c>
    </row>
    <row r="75" spans="1:10" s="11" customFormat="1" ht="15.75" customHeight="1" x14ac:dyDescent="0.2">
      <c r="A75" s="16" t="s">
        <v>40</v>
      </c>
      <c r="B75" s="94" t="s">
        <v>423</v>
      </c>
      <c r="C75" s="104"/>
      <c r="D75" s="104"/>
      <c r="E75" s="94"/>
      <c r="F75" s="105"/>
      <c r="G75" s="87">
        <f t="shared" si="9"/>
        <v>43438</v>
      </c>
      <c r="H75" s="88">
        <v>43438</v>
      </c>
      <c r="I75" s="10" t="str">
        <f t="shared" ref="I75:I91" si="12">IF(ISBLANK(DateFiled)," ",IF(DateFiled&gt;DueDate,"Late","On Time"))</f>
        <v>On Time</v>
      </c>
      <c r="J75" s="10">
        <f t="shared" ref="J75:J91" si="13">IF(I75=" ","N/A",DueDate-DateFiled)</f>
        <v>0</v>
      </c>
    </row>
    <row r="76" spans="1:10" s="11" customFormat="1" ht="15.75" customHeight="1" x14ac:dyDescent="0.2">
      <c r="A76" s="16" t="s">
        <v>41</v>
      </c>
      <c r="B76" s="94" t="s">
        <v>424</v>
      </c>
      <c r="C76" s="104"/>
      <c r="D76" s="104"/>
      <c r="E76" s="94"/>
      <c r="F76" s="105"/>
      <c r="G76" s="87">
        <f t="shared" si="9"/>
        <v>43438</v>
      </c>
      <c r="H76" s="88">
        <v>43438</v>
      </c>
      <c r="I76" s="10" t="str">
        <f t="shared" si="12"/>
        <v>On Time</v>
      </c>
      <c r="J76" s="10">
        <f t="shared" si="13"/>
        <v>0</v>
      </c>
    </row>
    <row r="77" spans="1:10" s="11" customFormat="1" ht="15.75" customHeight="1" x14ac:dyDescent="0.2">
      <c r="A77" s="16" t="s">
        <v>57</v>
      </c>
      <c r="B77" s="94" t="s">
        <v>425</v>
      </c>
      <c r="C77" s="104"/>
      <c r="D77" s="104"/>
      <c r="E77" s="94"/>
      <c r="F77" s="105"/>
      <c r="G77" s="87">
        <f t="shared" si="9"/>
        <v>43438</v>
      </c>
      <c r="H77" s="88">
        <v>43434</v>
      </c>
      <c r="I77" s="10" t="str">
        <f t="shared" si="12"/>
        <v>On Time</v>
      </c>
      <c r="J77" s="10">
        <f t="shared" si="13"/>
        <v>4</v>
      </c>
    </row>
    <row r="78" spans="1:10" s="11" customFormat="1" ht="15.75" customHeight="1" x14ac:dyDescent="0.2">
      <c r="A78" s="16" t="s">
        <v>93</v>
      </c>
      <c r="B78" s="94" t="s">
        <v>426</v>
      </c>
      <c r="C78" s="104"/>
      <c r="D78" s="104"/>
      <c r="E78" s="94"/>
      <c r="F78" s="105"/>
      <c r="G78" s="87">
        <f t="shared" si="9"/>
        <v>43438</v>
      </c>
      <c r="H78" s="88">
        <v>43438</v>
      </c>
      <c r="I78" s="10" t="str">
        <f t="shared" si="12"/>
        <v>On Time</v>
      </c>
      <c r="J78" s="10">
        <f t="shared" si="13"/>
        <v>0</v>
      </c>
    </row>
    <row r="79" spans="1:10" s="11" customFormat="1" ht="15.75" customHeight="1" x14ac:dyDescent="0.2">
      <c r="A79" s="16" t="s">
        <v>43</v>
      </c>
      <c r="B79" s="94" t="s">
        <v>427</v>
      </c>
      <c r="C79" s="104"/>
      <c r="D79" s="104"/>
      <c r="E79" s="94"/>
      <c r="F79" s="105"/>
      <c r="G79" s="87">
        <f t="shared" si="9"/>
        <v>43438</v>
      </c>
      <c r="H79" s="88">
        <v>43434</v>
      </c>
      <c r="I79" s="10" t="str">
        <f t="shared" si="12"/>
        <v>On Time</v>
      </c>
      <c r="J79" s="10">
        <f t="shared" si="13"/>
        <v>4</v>
      </c>
    </row>
    <row r="80" spans="1:10" s="11" customFormat="1" ht="15.75" customHeight="1" x14ac:dyDescent="0.2">
      <c r="A80" s="16" t="s">
        <v>44</v>
      </c>
      <c r="B80" s="94" t="s">
        <v>428</v>
      </c>
      <c r="C80" s="104"/>
      <c r="D80" s="104"/>
      <c r="E80" s="94"/>
      <c r="F80" s="105"/>
      <c r="G80" s="87">
        <f t="shared" si="9"/>
        <v>43438</v>
      </c>
      <c r="H80" s="88">
        <v>43438</v>
      </c>
      <c r="I80" s="10" t="str">
        <f t="shared" si="12"/>
        <v>On Time</v>
      </c>
      <c r="J80" s="10">
        <f t="shared" si="13"/>
        <v>0</v>
      </c>
    </row>
    <row r="81" spans="1:33" s="11" customFormat="1" ht="15.75" customHeight="1" x14ac:dyDescent="0.2">
      <c r="A81" s="16" t="s">
        <v>45</v>
      </c>
      <c r="B81" s="94" t="s">
        <v>429</v>
      </c>
      <c r="C81" s="104"/>
      <c r="D81" s="104"/>
      <c r="E81" s="94"/>
      <c r="F81" s="105"/>
      <c r="G81" s="87">
        <f t="shared" si="9"/>
        <v>43438</v>
      </c>
      <c r="H81" s="88">
        <v>43434</v>
      </c>
      <c r="I81" s="10" t="str">
        <f t="shared" si="12"/>
        <v>On Time</v>
      </c>
      <c r="J81" s="10">
        <f t="shared" si="13"/>
        <v>4</v>
      </c>
    </row>
    <row r="82" spans="1:33" s="11" customFormat="1" ht="15.75" customHeight="1" x14ac:dyDescent="0.2">
      <c r="A82" s="16" t="s">
        <v>58</v>
      </c>
      <c r="B82" s="94" t="s">
        <v>430</v>
      </c>
      <c r="C82" s="104"/>
      <c r="D82" s="104"/>
      <c r="E82" s="94"/>
      <c r="F82" s="105"/>
      <c r="G82" s="87">
        <f t="shared" si="9"/>
        <v>43438</v>
      </c>
      <c r="H82" s="88">
        <v>43438</v>
      </c>
      <c r="I82" s="10" t="str">
        <f t="shared" si="12"/>
        <v>On Time</v>
      </c>
      <c r="J82" s="10">
        <f t="shared" si="13"/>
        <v>0</v>
      </c>
    </row>
    <row r="83" spans="1:33" s="11" customFormat="1" ht="15.75" customHeight="1" x14ac:dyDescent="0.2">
      <c r="A83" s="16" t="s">
        <v>46</v>
      </c>
      <c r="B83" s="94" t="s">
        <v>431</v>
      </c>
      <c r="C83" s="104"/>
      <c r="D83" s="104"/>
      <c r="E83" s="94"/>
      <c r="F83" s="105"/>
      <c r="G83" s="87">
        <f t="shared" si="9"/>
        <v>43438</v>
      </c>
      <c r="H83" s="88">
        <v>43438</v>
      </c>
      <c r="I83" s="10" t="str">
        <f t="shared" si="12"/>
        <v>On Time</v>
      </c>
      <c r="J83" s="10">
        <f t="shared" si="13"/>
        <v>0</v>
      </c>
    </row>
    <row r="84" spans="1:33" s="11" customFormat="1" ht="15.75" customHeight="1" x14ac:dyDescent="0.2">
      <c r="A84" s="16" t="s">
        <v>47</v>
      </c>
      <c r="B84" s="94" t="s">
        <v>432</v>
      </c>
      <c r="C84" s="104"/>
      <c r="D84" s="104"/>
      <c r="E84" s="94"/>
      <c r="F84" s="105"/>
      <c r="G84" s="87">
        <f t="shared" si="9"/>
        <v>43438</v>
      </c>
      <c r="H84" s="88">
        <v>43438</v>
      </c>
      <c r="I84" s="10" t="str">
        <f t="shared" si="12"/>
        <v>On Time</v>
      </c>
      <c r="J84" s="10">
        <f t="shared" si="13"/>
        <v>0</v>
      </c>
    </row>
    <row r="85" spans="1:33" s="11" customFormat="1" ht="15.75" customHeight="1" x14ac:dyDescent="0.2">
      <c r="A85" s="16" t="s">
        <v>48</v>
      </c>
      <c r="B85" s="94" t="s">
        <v>433</v>
      </c>
      <c r="C85" s="104"/>
      <c r="D85" s="104"/>
      <c r="E85" s="94"/>
      <c r="F85" s="105"/>
      <c r="G85" s="87">
        <f t="shared" si="9"/>
        <v>43438</v>
      </c>
      <c r="H85" s="88">
        <v>43434</v>
      </c>
      <c r="I85" s="10" t="str">
        <f t="shared" si="12"/>
        <v>On Time</v>
      </c>
      <c r="J85" s="10">
        <f t="shared" si="13"/>
        <v>4</v>
      </c>
    </row>
    <row r="86" spans="1:33" s="11" customFormat="1" ht="15.75" customHeight="1" x14ac:dyDescent="0.2">
      <c r="A86" s="16" t="s">
        <v>55</v>
      </c>
      <c r="B86" s="94" t="s">
        <v>434</v>
      </c>
      <c r="C86" s="104"/>
      <c r="D86" s="104"/>
      <c r="E86" s="94"/>
      <c r="F86" s="105"/>
      <c r="G86" s="87">
        <f t="shared" si="9"/>
        <v>43438</v>
      </c>
      <c r="H86" s="88">
        <v>43434</v>
      </c>
      <c r="I86" s="10" t="str">
        <f t="shared" si="12"/>
        <v>On Time</v>
      </c>
      <c r="J86" s="10">
        <f t="shared" si="13"/>
        <v>4</v>
      </c>
    </row>
    <row r="87" spans="1:33" s="11" customFormat="1" ht="15.75" customHeight="1" x14ac:dyDescent="0.2">
      <c r="A87" s="16" t="s">
        <v>49</v>
      </c>
      <c r="B87" s="94" t="s">
        <v>435</v>
      </c>
      <c r="C87" s="104"/>
      <c r="D87" s="104"/>
      <c r="E87" s="94"/>
      <c r="F87" s="105"/>
      <c r="G87" s="87">
        <f t="shared" si="9"/>
        <v>43438</v>
      </c>
      <c r="H87" s="88">
        <v>43438</v>
      </c>
      <c r="I87" s="10" t="str">
        <f t="shared" si="12"/>
        <v>On Time</v>
      </c>
      <c r="J87" s="10">
        <f t="shared" si="13"/>
        <v>0</v>
      </c>
    </row>
    <row r="88" spans="1:33" s="11" customFormat="1" ht="15.75" customHeight="1" x14ac:dyDescent="0.2">
      <c r="A88" s="16" t="s">
        <v>50</v>
      </c>
      <c r="B88" s="94" t="s">
        <v>436</v>
      </c>
      <c r="C88" s="104"/>
      <c r="D88" s="104"/>
      <c r="E88" s="94"/>
      <c r="F88" s="105"/>
      <c r="G88" s="87">
        <f t="shared" si="9"/>
        <v>43438</v>
      </c>
      <c r="H88" s="88">
        <v>43434</v>
      </c>
      <c r="I88" s="10" t="str">
        <f t="shared" si="12"/>
        <v>On Time</v>
      </c>
      <c r="J88" s="10">
        <f t="shared" si="13"/>
        <v>4</v>
      </c>
    </row>
    <row r="89" spans="1:33" s="11" customFormat="1" ht="15.75" customHeight="1" x14ac:dyDescent="0.2">
      <c r="A89" s="16" t="s">
        <v>51</v>
      </c>
      <c r="B89" s="94" t="s">
        <v>437</v>
      </c>
      <c r="C89" s="104"/>
      <c r="D89" s="104"/>
      <c r="E89" s="94"/>
      <c r="F89" s="105"/>
      <c r="G89" s="87">
        <f t="shared" si="9"/>
        <v>43438</v>
      </c>
      <c r="H89" s="88">
        <v>43434</v>
      </c>
      <c r="I89" s="10" t="str">
        <f t="shared" si="12"/>
        <v>On Time</v>
      </c>
      <c r="J89" s="10">
        <f t="shared" si="13"/>
        <v>4</v>
      </c>
    </row>
    <row r="90" spans="1:33" s="11" customFormat="1" ht="15.75" customHeight="1" x14ac:dyDescent="0.2">
      <c r="A90" s="16" t="s">
        <v>52</v>
      </c>
      <c r="B90" s="94" t="s">
        <v>438</v>
      </c>
      <c r="C90" s="104"/>
      <c r="D90" s="104"/>
      <c r="E90" s="94"/>
      <c r="F90" s="105"/>
      <c r="G90" s="87">
        <f t="shared" si="9"/>
        <v>43438</v>
      </c>
      <c r="H90" s="88">
        <v>43434</v>
      </c>
      <c r="I90" s="10" t="str">
        <f t="shared" si="12"/>
        <v>On Time</v>
      </c>
      <c r="J90" s="10">
        <f t="shared" si="13"/>
        <v>4</v>
      </c>
    </row>
    <row r="91" spans="1:33" s="11" customFormat="1" ht="15.75" customHeight="1" x14ac:dyDescent="0.2">
      <c r="A91" s="16" t="s">
        <v>53</v>
      </c>
      <c r="B91" s="94" t="s">
        <v>439</v>
      </c>
      <c r="C91" s="104"/>
      <c r="D91" s="104"/>
      <c r="E91" s="94"/>
      <c r="F91" s="105"/>
      <c r="G91" s="87">
        <f t="shared" si="9"/>
        <v>43438</v>
      </c>
      <c r="H91" s="88">
        <v>43434</v>
      </c>
      <c r="I91" s="10" t="str">
        <f t="shared" si="12"/>
        <v>On Time</v>
      </c>
      <c r="J91" s="10">
        <f t="shared" si="13"/>
        <v>4</v>
      </c>
    </row>
    <row r="92" spans="1:33" s="15" customFormat="1" ht="15.75" customHeight="1" x14ac:dyDescent="0.2">
      <c r="A92" s="13" t="s">
        <v>59</v>
      </c>
      <c r="B92" s="22">
        <f>COUNTA(B43:B91)</f>
        <v>49</v>
      </c>
      <c r="C92" s="22"/>
      <c r="D92" s="22"/>
      <c r="E92" s="13"/>
      <c r="F92" s="22"/>
      <c r="G92" s="22"/>
      <c r="H92" s="22">
        <f>COUNTA(H43:H91)</f>
        <v>49</v>
      </c>
      <c r="I92" s="115" t="s">
        <v>568</v>
      </c>
      <c r="J92" s="112">
        <f>AVERAGE(J43:J91)</f>
        <v>-20.959183673469386</v>
      </c>
    </row>
    <row r="93" spans="1:33" s="20" customFormat="1" ht="25.5" customHeight="1" thickBot="1" x14ac:dyDescent="0.3">
      <c r="A93" s="18" t="s">
        <v>0</v>
      </c>
      <c r="B93" s="34">
        <f>B7+B41+B92</f>
        <v>82</v>
      </c>
      <c r="C93" s="34"/>
      <c r="D93" s="34"/>
      <c r="E93" s="18"/>
      <c r="F93" s="34"/>
      <c r="G93" s="34"/>
      <c r="H93" s="34">
        <f>H7+H41+H92</f>
        <v>60</v>
      </c>
      <c r="I93" s="19"/>
      <c r="J93" s="75"/>
    </row>
    <row r="94" spans="1:33" s="67" customFormat="1" ht="25.5" customHeight="1" thickBot="1" x14ac:dyDescent="0.25">
      <c r="A94" s="73" t="s">
        <v>60</v>
      </c>
      <c r="B94" s="73"/>
      <c r="C94" s="50"/>
      <c r="D94" s="50"/>
      <c r="E94" s="73"/>
      <c r="F94" s="50"/>
      <c r="G94" s="50"/>
      <c r="H94" s="74">
        <f>H93/B93</f>
        <v>0.73170731707317072</v>
      </c>
      <c r="I94" s="66"/>
      <c r="J94" s="66"/>
    </row>
    <row r="95" spans="1:33" x14ac:dyDescent="0.25">
      <c r="J95" s="68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</row>
    <row r="96" spans="1:33" x14ac:dyDescent="0.25">
      <c r="J96" s="68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</row>
    <row r="97" spans="10:33" x14ac:dyDescent="0.25">
      <c r="J97" s="68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</row>
  </sheetData>
  <sheetProtection sheet="1" objects="1" scenarios="1"/>
  <conditionalFormatting sqref="I6:I12 I42:I91 I14:I40">
    <cfRule type="containsText" dxfId="41" priority="5" operator="containsText" text="On Time">
      <formula>NOT(ISERROR(SEARCH("On Time",I6)))</formula>
    </cfRule>
    <cfRule type="containsText" dxfId="40" priority="6" operator="containsText" text="Late">
      <formula>NOT(ISERROR(SEARCH("Late",I6)))</formula>
    </cfRule>
  </conditionalFormatting>
  <conditionalFormatting sqref="I13">
    <cfRule type="containsText" dxfId="39" priority="3" operator="containsText" text="On Time">
      <formula>NOT(ISERROR(SEARCH("On Time",I13)))</formula>
    </cfRule>
    <cfRule type="containsText" dxfId="38" priority="4" operator="containsText" text="Late">
      <formula>NOT(ISERROR(SEARCH("Late",I13)))</formula>
    </cfRule>
  </conditionalFormatting>
  <conditionalFormatting sqref="I41">
    <cfRule type="containsText" dxfId="37" priority="1" operator="containsText" text="On Time">
      <formula>NOT(ISERROR(SEARCH("On Time",I41)))</formula>
    </cfRule>
    <cfRule type="containsText" dxfId="36" priority="2" operator="containsText" text="Late">
      <formula>NOT(ISERROR(SEARCH("Late",I41)))</formula>
    </cfRule>
  </conditionalFormatting>
  <pageMargins left="0.25" right="0.25" top="0.75" bottom="0.75" header="0.3" footer="0.3"/>
  <pageSetup paperSize="5" scale="55" orientation="portrait" r:id="rId1"/>
  <headerFooter alignWithMargins="0">
    <oddHeader>&amp;L&amp;F&amp;C&amp;A&amp;R&amp;D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4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67.5703125" style="1" customWidth="1"/>
    <col min="2" max="2" width="20.85546875" style="1" customWidth="1"/>
    <col min="3" max="3" width="17.7109375" style="52" customWidth="1"/>
    <col min="4" max="4" width="14.42578125" style="52" bestFit="1" customWidth="1"/>
    <col min="5" max="5" width="15.7109375" style="1" hidden="1" customWidth="1"/>
    <col min="6" max="6" width="18.42578125" style="52" hidden="1" customWidth="1"/>
    <col min="7" max="7" width="18.42578125" style="52" customWidth="1"/>
    <col min="8" max="8" width="13" style="1" bestFit="1" customWidth="1"/>
    <col min="9" max="9" width="12.85546875" style="2" bestFit="1" customWidth="1"/>
    <col min="10" max="10" width="13.28515625" style="2" customWidth="1"/>
    <col min="11" max="16384" width="15.85546875" style="1"/>
  </cols>
  <sheetData>
    <row r="1" spans="1:10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30"/>
      <c r="E1" s="43"/>
      <c r="F1" s="30"/>
      <c r="G1" s="6" t="s">
        <v>7</v>
      </c>
      <c r="I1" s="21">
        <f>'Summary-Sommaire'!B3</f>
        <v>44057</v>
      </c>
    </row>
    <row r="2" spans="1:10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  <c r="E2" s="44"/>
      <c r="F2" s="46"/>
      <c r="G2" s="46"/>
    </row>
    <row r="3" spans="1:10" s="25" customFormat="1" ht="18" customHeight="1" x14ac:dyDescent="0.25">
      <c r="A3" s="4" t="s">
        <v>5</v>
      </c>
      <c r="B3" s="4"/>
      <c r="C3" s="47"/>
      <c r="D3" s="47"/>
      <c r="E3" s="4"/>
      <c r="F3" s="47"/>
      <c r="G3" s="47"/>
      <c r="H3" s="26"/>
    </row>
    <row r="4" spans="1:10" s="29" customFormat="1" ht="24" x14ac:dyDescent="0.2">
      <c r="A4" s="27"/>
      <c r="B4" s="45" t="s">
        <v>65</v>
      </c>
      <c r="C4" s="45" t="s">
        <v>106</v>
      </c>
      <c r="D4" s="45" t="s">
        <v>66</v>
      </c>
      <c r="E4" s="45" t="s">
        <v>72</v>
      </c>
      <c r="F4" s="45" t="s">
        <v>70</v>
      </c>
      <c r="G4" s="45" t="s">
        <v>76</v>
      </c>
      <c r="H4" s="31" t="s">
        <v>1</v>
      </c>
      <c r="I4" s="31" t="s">
        <v>78</v>
      </c>
      <c r="J4" s="113" t="s">
        <v>566</v>
      </c>
    </row>
    <row r="5" spans="1:10" s="32" customFormat="1" ht="28.5" customHeight="1" x14ac:dyDescent="0.2">
      <c r="A5" s="27"/>
      <c r="B5" s="45" t="s">
        <v>68</v>
      </c>
      <c r="C5" s="45" t="s">
        <v>107</v>
      </c>
      <c r="D5" s="45" t="s">
        <v>67</v>
      </c>
      <c r="E5" s="45" t="s">
        <v>73</v>
      </c>
      <c r="F5" s="45" t="s">
        <v>71</v>
      </c>
      <c r="G5" s="45" t="s">
        <v>77</v>
      </c>
      <c r="H5" s="31" t="s">
        <v>2</v>
      </c>
      <c r="I5" s="31" t="s">
        <v>79</v>
      </c>
      <c r="J5" s="113" t="s">
        <v>567</v>
      </c>
    </row>
    <row r="6" spans="1:10" s="12" customFormat="1" ht="15.75" customHeight="1" x14ac:dyDescent="0.2">
      <c r="A6" s="54" t="s">
        <v>80</v>
      </c>
      <c r="B6" s="83" t="s">
        <v>562</v>
      </c>
      <c r="C6" s="84"/>
      <c r="D6" s="84"/>
      <c r="E6" s="85"/>
      <c r="F6" s="86"/>
      <c r="G6" s="87">
        <f>DueDateEFRP</f>
        <v>43498</v>
      </c>
      <c r="H6" s="88">
        <v>43612</v>
      </c>
      <c r="I6" s="10" t="str">
        <f>IF(ISBLANK(DateFiled)," ",IF(DateFiled&gt;DueDate,"Late","On Time"))</f>
        <v>Late</v>
      </c>
      <c r="J6" s="10">
        <f>IF(I6=" ","N/A",DueDate-DateFiled)</f>
        <v>-114</v>
      </c>
    </row>
    <row r="7" spans="1:10" s="15" customFormat="1" ht="15.75" customHeight="1" x14ac:dyDescent="0.2">
      <c r="A7" s="13" t="s">
        <v>59</v>
      </c>
      <c r="B7" s="22">
        <f>COUNTA(B6)</f>
        <v>1</v>
      </c>
      <c r="C7" s="22"/>
      <c r="D7" s="22"/>
      <c r="E7" s="13"/>
      <c r="F7" s="22"/>
      <c r="G7" s="22"/>
      <c r="H7" s="22">
        <f>COUNTA(H6:H6)</f>
        <v>1</v>
      </c>
      <c r="I7" s="14"/>
      <c r="J7" s="14"/>
    </row>
    <row r="8" spans="1:10" s="5" customFormat="1" ht="26.25" customHeight="1" x14ac:dyDescent="0.2">
      <c r="A8" s="7" t="s">
        <v>64</v>
      </c>
      <c r="B8" s="7"/>
      <c r="C8" s="49"/>
      <c r="D8" s="49"/>
      <c r="E8" s="7"/>
      <c r="F8" s="49"/>
      <c r="G8" s="49"/>
      <c r="H8" s="7"/>
      <c r="I8" s="8"/>
      <c r="J8" s="8"/>
    </row>
    <row r="9" spans="1:10" s="11" customFormat="1" ht="15.75" customHeight="1" x14ac:dyDescent="0.2">
      <c r="A9" s="16" t="s">
        <v>9</v>
      </c>
      <c r="B9" s="94" t="s">
        <v>165</v>
      </c>
      <c r="C9" s="95">
        <v>43151</v>
      </c>
      <c r="D9" s="95">
        <v>43159</v>
      </c>
      <c r="E9" s="96">
        <f t="shared" ref="E9:E18" si="0">ConventionDate+30</f>
        <v>43189</v>
      </c>
      <c r="F9" s="95" t="b">
        <f t="shared" ref="F9:F18" si="1">AND(PreliminaryDueDate&gt;=WritDay,PreliminaryDueDate&lt;=ReturnWritDay)</f>
        <v>0</v>
      </c>
      <c r="G9" s="95">
        <f t="shared" ref="G9:G18" si="2">IF(ISBLANK(ConventionDate)," ",IF(DueDuringElectionPeriod=FALSE,PreliminaryDueDate,ElectionDay+90))</f>
        <v>43189</v>
      </c>
      <c r="H9" s="88">
        <v>43210</v>
      </c>
      <c r="I9" s="10" t="str">
        <f t="shared" ref="I9:I18" si="3">IF(ISBLANK(DateFiled)," ",IF(DateFiled&gt;DueDate,"Late","On Time"))</f>
        <v>Late</v>
      </c>
      <c r="J9" s="10">
        <f t="shared" ref="J9:J32" si="4">IF(I9=" ","N/A",DueDate-DateFiled)</f>
        <v>-21</v>
      </c>
    </row>
    <row r="10" spans="1:10" s="11" customFormat="1" ht="15.75" customHeight="1" x14ac:dyDescent="0.2">
      <c r="A10" s="16" t="s">
        <v>20</v>
      </c>
      <c r="B10" s="94" t="s">
        <v>159</v>
      </c>
      <c r="C10" s="95">
        <v>43133</v>
      </c>
      <c r="D10" s="95">
        <v>43169</v>
      </c>
      <c r="E10" s="96">
        <f t="shared" si="0"/>
        <v>43199</v>
      </c>
      <c r="F10" s="95" t="b">
        <f t="shared" si="1"/>
        <v>0</v>
      </c>
      <c r="G10" s="95">
        <f t="shared" si="2"/>
        <v>43199</v>
      </c>
      <c r="H10" s="88">
        <v>43175</v>
      </c>
      <c r="I10" s="10" t="str">
        <f t="shared" si="3"/>
        <v>On Time</v>
      </c>
      <c r="J10" s="10">
        <f t="shared" si="4"/>
        <v>24</v>
      </c>
    </row>
    <row r="11" spans="1:10" s="11" customFormat="1" ht="15.75" customHeight="1" x14ac:dyDescent="0.2">
      <c r="A11" s="16" t="s">
        <v>21</v>
      </c>
      <c r="B11" s="94" t="s">
        <v>149</v>
      </c>
      <c r="C11" s="95">
        <v>43116</v>
      </c>
      <c r="D11" s="95">
        <v>43140</v>
      </c>
      <c r="E11" s="96">
        <f t="shared" si="0"/>
        <v>43170</v>
      </c>
      <c r="F11" s="95" t="b">
        <f t="shared" si="1"/>
        <v>0</v>
      </c>
      <c r="G11" s="95">
        <f t="shared" si="2"/>
        <v>43170</v>
      </c>
      <c r="H11" s="88">
        <v>43160</v>
      </c>
      <c r="I11" s="10" t="str">
        <f t="shared" si="3"/>
        <v>On Time</v>
      </c>
      <c r="J11" s="10">
        <f t="shared" si="4"/>
        <v>10</v>
      </c>
    </row>
    <row r="12" spans="1:10" s="11" customFormat="1" ht="15.75" customHeight="1" x14ac:dyDescent="0.2">
      <c r="A12" s="16" t="s">
        <v>24</v>
      </c>
      <c r="B12" s="94" t="s">
        <v>201</v>
      </c>
      <c r="C12" s="95">
        <v>43383</v>
      </c>
      <c r="D12" s="95">
        <v>43186</v>
      </c>
      <c r="E12" s="96">
        <f t="shared" si="0"/>
        <v>43216</v>
      </c>
      <c r="F12" s="95" t="b">
        <f t="shared" si="1"/>
        <v>0</v>
      </c>
      <c r="G12" s="95">
        <f t="shared" si="2"/>
        <v>43216</v>
      </c>
      <c r="H12" s="88">
        <v>43294</v>
      </c>
      <c r="I12" s="10" t="str">
        <f t="shared" si="3"/>
        <v>Late</v>
      </c>
      <c r="J12" s="10">
        <f t="shared" si="4"/>
        <v>-78</v>
      </c>
    </row>
    <row r="13" spans="1:10" s="11" customFormat="1" ht="15.75" customHeight="1" x14ac:dyDescent="0.2">
      <c r="A13" s="16" t="s">
        <v>32</v>
      </c>
      <c r="B13" s="94" t="s">
        <v>145</v>
      </c>
      <c r="C13" s="95">
        <v>43111</v>
      </c>
      <c r="D13" s="95">
        <v>43127</v>
      </c>
      <c r="E13" s="96">
        <f t="shared" si="0"/>
        <v>43157</v>
      </c>
      <c r="F13" s="95" t="b">
        <f t="shared" si="1"/>
        <v>0</v>
      </c>
      <c r="G13" s="95">
        <f t="shared" si="2"/>
        <v>43157</v>
      </c>
      <c r="H13" s="88">
        <v>43166</v>
      </c>
      <c r="I13" s="10" t="str">
        <f t="shared" si="3"/>
        <v>Late</v>
      </c>
      <c r="J13" s="10">
        <f t="shared" si="4"/>
        <v>-9</v>
      </c>
    </row>
    <row r="14" spans="1:10" s="11" customFormat="1" ht="15.75" customHeight="1" x14ac:dyDescent="0.2">
      <c r="A14" s="16" t="s">
        <v>33</v>
      </c>
      <c r="B14" s="94" t="s">
        <v>103</v>
      </c>
      <c r="C14" s="95">
        <v>42978</v>
      </c>
      <c r="D14" s="95">
        <v>42976</v>
      </c>
      <c r="E14" s="96">
        <f t="shared" si="0"/>
        <v>43006</v>
      </c>
      <c r="F14" s="95" t="b">
        <f t="shared" si="1"/>
        <v>0</v>
      </c>
      <c r="G14" s="95">
        <f t="shared" si="2"/>
        <v>43006</v>
      </c>
      <c r="H14" s="88">
        <v>43168</v>
      </c>
      <c r="I14" s="10" t="str">
        <f t="shared" si="3"/>
        <v>Late</v>
      </c>
      <c r="J14" s="10">
        <f t="shared" si="4"/>
        <v>-162</v>
      </c>
    </row>
    <row r="15" spans="1:10" s="11" customFormat="1" ht="15.75" customHeight="1" x14ac:dyDescent="0.2">
      <c r="A15" s="16" t="s">
        <v>35</v>
      </c>
      <c r="B15" s="94" t="s">
        <v>98</v>
      </c>
      <c r="C15" s="95">
        <v>42975</v>
      </c>
      <c r="D15" s="95">
        <v>42985</v>
      </c>
      <c r="E15" s="96">
        <f t="shared" si="0"/>
        <v>43015</v>
      </c>
      <c r="F15" s="95" t="b">
        <f t="shared" si="1"/>
        <v>0</v>
      </c>
      <c r="G15" s="95">
        <f>IF(ISBLANK(ConventionDate)," ",IF(DueDuringElectionPeriod=FALSE,PreliminaryDueDate,ElectionDay+90))+3</f>
        <v>43018</v>
      </c>
      <c r="H15" s="88">
        <v>43014</v>
      </c>
      <c r="I15" s="10" t="str">
        <f t="shared" si="3"/>
        <v>On Time</v>
      </c>
      <c r="J15" s="10">
        <f t="shared" si="4"/>
        <v>4</v>
      </c>
    </row>
    <row r="16" spans="1:10" s="11" customFormat="1" ht="15.75" customHeight="1" x14ac:dyDescent="0.2">
      <c r="A16" s="16" t="s">
        <v>37</v>
      </c>
      <c r="B16" s="94" t="s">
        <v>135</v>
      </c>
      <c r="C16" s="95">
        <v>43054</v>
      </c>
      <c r="D16" s="95">
        <v>43074</v>
      </c>
      <c r="E16" s="96">
        <f t="shared" si="0"/>
        <v>43104</v>
      </c>
      <c r="F16" s="95" t="b">
        <f t="shared" si="1"/>
        <v>0</v>
      </c>
      <c r="G16" s="95">
        <f t="shared" si="2"/>
        <v>43104</v>
      </c>
      <c r="H16" s="88">
        <v>43158</v>
      </c>
      <c r="I16" s="10" t="str">
        <f t="shared" si="3"/>
        <v>Late</v>
      </c>
      <c r="J16" s="10">
        <f t="shared" si="4"/>
        <v>-54</v>
      </c>
    </row>
    <row r="17" spans="1:10" s="11" customFormat="1" ht="15.75" customHeight="1" x14ac:dyDescent="0.2">
      <c r="A17" s="16" t="s">
        <v>39</v>
      </c>
      <c r="B17" s="94" t="s">
        <v>102</v>
      </c>
      <c r="C17" s="95">
        <v>42983</v>
      </c>
      <c r="D17" s="95">
        <v>43005</v>
      </c>
      <c r="E17" s="96"/>
      <c r="F17" s="95"/>
      <c r="G17" s="95">
        <v>43035</v>
      </c>
      <c r="H17" s="88">
        <v>43347</v>
      </c>
      <c r="I17" s="10" t="str">
        <f t="shared" si="3"/>
        <v>Late</v>
      </c>
      <c r="J17" s="10">
        <f t="shared" si="4"/>
        <v>-312</v>
      </c>
    </row>
    <row r="18" spans="1:10" s="11" customFormat="1" ht="15.75" customHeight="1" x14ac:dyDescent="0.2">
      <c r="A18" s="16" t="s">
        <v>39</v>
      </c>
      <c r="B18" s="94" t="s">
        <v>101</v>
      </c>
      <c r="C18" s="95">
        <v>42983</v>
      </c>
      <c r="D18" s="95">
        <v>43005</v>
      </c>
      <c r="E18" s="96">
        <f t="shared" si="0"/>
        <v>43035</v>
      </c>
      <c r="F18" s="95" t="b">
        <f t="shared" si="1"/>
        <v>0</v>
      </c>
      <c r="G18" s="95">
        <f t="shared" si="2"/>
        <v>43035</v>
      </c>
      <c r="H18" s="88">
        <v>43167</v>
      </c>
      <c r="I18" s="10" t="str">
        <f t="shared" si="3"/>
        <v>Late</v>
      </c>
      <c r="J18" s="10">
        <f t="shared" si="4"/>
        <v>-132</v>
      </c>
    </row>
    <row r="19" spans="1:10" s="11" customFormat="1" ht="15.75" customHeight="1" x14ac:dyDescent="0.2">
      <c r="A19" s="16" t="s">
        <v>93</v>
      </c>
      <c r="B19" s="94" t="s">
        <v>95</v>
      </c>
      <c r="C19" s="95">
        <v>42957</v>
      </c>
      <c r="D19" s="95">
        <v>43011</v>
      </c>
      <c r="E19" s="96">
        <f t="shared" ref="E19:E32" si="5">ConventionDate+30</f>
        <v>43041</v>
      </c>
      <c r="F19" s="95" t="b">
        <f t="shared" ref="F19:F32" si="6">AND(PreliminaryDueDate&gt;=WritDay,PreliminaryDueDate&lt;=ReturnWritDay)</f>
        <v>0</v>
      </c>
      <c r="G19" s="95">
        <f t="shared" ref="G19:G32" si="7">IF(ISBLANK(ConventionDate)," ",IF(DueDuringElectionPeriod=FALSE,PreliminaryDueDate,ElectionDay+90))</f>
        <v>43041</v>
      </c>
      <c r="H19" s="88">
        <v>43327</v>
      </c>
      <c r="I19" s="10" t="str">
        <f t="shared" ref="I19:I32" si="8">IF(ISBLANK(DateFiled)," ",IF(DateFiled&gt;DueDate,"Late","On Time"))</f>
        <v>Late</v>
      </c>
      <c r="J19" s="10">
        <f t="shared" si="4"/>
        <v>-286</v>
      </c>
    </row>
    <row r="20" spans="1:10" s="11" customFormat="1" ht="15.75" customHeight="1" x14ac:dyDescent="0.2">
      <c r="A20" s="16" t="s">
        <v>93</v>
      </c>
      <c r="B20" s="94" t="s">
        <v>96</v>
      </c>
      <c r="C20" s="95">
        <v>42957</v>
      </c>
      <c r="D20" s="95">
        <v>43011</v>
      </c>
      <c r="E20" s="96">
        <f t="shared" si="5"/>
        <v>43041</v>
      </c>
      <c r="F20" s="95" t="b">
        <f t="shared" si="6"/>
        <v>0</v>
      </c>
      <c r="G20" s="95">
        <f t="shared" si="7"/>
        <v>43041</v>
      </c>
      <c r="H20" s="88">
        <v>43024</v>
      </c>
      <c r="I20" s="10" t="str">
        <f t="shared" si="8"/>
        <v>On Time</v>
      </c>
      <c r="J20" s="10">
        <f t="shared" si="4"/>
        <v>17</v>
      </c>
    </row>
    <row r="21" spans="1:10" s="11" customFormat="1" ht="15.75" customHeight="1" x14ac:dyDescent="0.2">
      <c r="A21" s="16" t="s">
        <v>44</v>
      </c>
      <c r="B21" s="94" t="s">
        <v>141</v>
      </c>
      <c r="C21" s="95">
        <v>43080</v>
      </c>
      <c r="D21" s="95">
        <v>43126</v>
      </c>
      <c r="E21" s="96">
        <f t="shared" si="5"/>
        <v>43156</v>
      </c>
      <c r="F21" s="95" t="b">
        <f t="shared" si="6"/>
        <v>0</v>
      </c>
      <c r="G21" s="95">
        <f t="shared" si="7"/>
        <v>43156</v>
      </c>
      <c r="H21" s="88">
        <v>43273</v>
      </c>
      <c r="I21" s="10" t="str">
        <f t="shared" si="8"/>
        <v>Late</v>
      </c>
      <c r="J21" s="10">
        <f t="shared" si="4"/>
        <v>-117</v>
      </c>
    </row>
    <row r="22" spans="1:10" s="11" customFormat="1" ht="15.75" customHeight="1" x14ac:dyDescent="0.2">
      <c r="A22" s="16" t="s">
        <v>45</v>
      </c>
      <c r="B22" s="94" t="s">
        <v>164</v>
      </c>
      <c r="C22" s="95">
        <v>43151</v>
      </c>
      <c r="D22" s="95">
        <v>43160</v>
      </c>
      <c r="E22" s="96">
        <f t="shared" si="5"/>
        <v>43190</v>
      </c>
      <c r="F22" s="95" t="b">
        <f t="shared" si="6"/>
        <v>0</v>
      </c>
      <c r="G22" s="95">
        <f t="shared" si="7"/>
        <v>43190</v>
      </c>
      <c r="H22" s="88">
        <v>43178</v>
      </c>
      <c r="I22" s="10" t="str">
        <f t="shared" si="8"/>
        <v>On Time</v>
      </c>
      <c r="J22" s="10">
        <f t="shared" si="4"/>
        <v>12</v>
      </c>
    </row>
    <row r="23" spans="1:10" s="11" customFormat="1" ht="15.75" customHeight="1" x14ac:dyDescent="0.2">
      <c r="A23" s="16" t="s">
        <v>58</v>
      </c>
      <c r="B23" s="94" t="s">
        <v>86</v>
      </c>
      <c r="C23" s="95">
        <v>42767</v>
      </c>
      <c r="D23" s="95">
        <v>42768</v>
      </c>
      <c r="E23" s="96">
        <f t="shared" si="5"/>
        <v>42798</v>
      </c>
      <c r="F23" s="95" t="b">
        <f t="shared" si="6"/>
        <v>0</v>
      </c>
      <c r="G23" s="95">
        <f t="shared" si="7"/>
        <v>42798</v>
      </c>
      <c r="H23" s="88">
        <v>42767</v>
      </c>
      <c r="I23" s="10" t="str">
        <f t="shared" si="8"/>
        <v>On Time</v>
      </c>
      <c r="J23" s="10">
        <f t="shared" si="4"/>
        <v>31</v>
      </c>
    </row>
    <row r="24" spans="1:10" s="11" customFormat="1" ht="15.75" customHeight="1" x14ac:dyDescent="0.2">
      <c r="A24" s="16" t="s">
        <v>46</v>
      </c>
      <c r="B24" s="94" t="s">
        <v>118</v>
      </c>
      <c r="C24" s="95">
        <v>43019</v>
      </c>
      <c r="D24" s="95">
        <v>43059</v>
      </c>
      <c r="E24" s="96">
        <f t="shared" si="5"/>
        <v>43089</v>
      </c>
      <c r="F24" s="95" t="b">
        <f t="shared" si="6"/>
        <v>0</v>
      </c>
      <c r="G24" s="95">
        <f t="shared" si="7"/>
        <v>43089</v>
      </c>
      <c r="H24" s="88"/>
      <c r="I24" s="10" t="str">
        <f t="shared" si="8"/>
        <v xml:space="preserve"> </v>
      </c>
      <c r="J24" s="10" t="str">
        <f t="shared" si="4"/>
        <v>N/A</v>
      </c>
    </row>
    <row r="25" spans="1:10" s="11" customFormat="1" ht="15.75" customHeight="1" x14ac:dyDescent="0.2">
      <c r="A25" s="16" t="s">
        <v>46</v>
      </c>
      <c r="B25" s="94" t="s">
        <v>119</v>
      </c>
      <c r="C25" s="95">
        <v>43019</v>
      </c>
      <c r="D25" s="95">
        <v>43059</v>
      </c>
      <c r="E25" s="96">
        <f t="shared" si="5"/>
        <v>43089</v>
      </c>
      <c r="F25" s="95" t="b">
        <f t="shared" si="6"/>
        <v>0</v>
      </c>
      <c r="G25" s="95">
        <f t="shared" si="7"/>
        <v>43089</v>
      </c>
      <c r="H25" s="88">
        <v>43159</v>
      </c>
      <c r="I25" s="10" t="str">
        <f t="shared" si="8"/>
        <v>Late</v>
      </c>
      <c r="J25" s="10">
        <f t="shared" si="4"/>
        <v>-70</v>
      </c>
    </row>
    <row r="26" spans="1:10" s="11" customFormat="1" ht="15.75" customHeight="1" x14ac:dyDescent="0.2">
      <c r="A26" s="16" t="s">
        <v>46</v>
      </c>
      <c r="B26" s="94" t="s">
        <v>120</v>
      </c>
      <c r="C26" s="95">
        <v>43019</v>
      </c>
      <c r="D26" s="95">
        <v>43059</v>
      </c>
      <c r="E26" s="96">
        <f t="shared" si="5"/>
        <v>43089</v>
      </c>
      <c r="F26" s="95" t="b">
        <f t="shared" si="6"/>
        <v>0</v>
      </c>
      <c r="G26" s="95">
        <f t="shared" si="7"/>
        <v>43089</v>
      </c>
      <c r="H26" s="88">
        <v>43168</v>
      </c>
      <c r="I26" s="10" t="str">
        <f t="shared" si="8"/>
        <v>Late</v>
      </c>
      <c r="J26" s="10">
        <f t="shared" si="4"/>
        <v>-79</v>
      </c>
    </row>
    <row r="27" spans="1:10" s="11" customFormat="1" ht="15.75" customHeight="1" x14ac:dyDescent="0.2">
      <c r="A27" s="16" t="s">
        <v>47</v>
      </c>
      <c r="B27" s="94" t="s">
        <v>158</v>
      </c>
      <c r="C27" s="95">
        <v>43133</v>
      </c>
      <c r="D27" s="95">
        <v>43165</v>
      </c>
      <c r="E27" s="96">
        <f t="shared" si="5"/>
        <v>43195</v>
      </c>
      <c r="F27" s="95" t="b">
        <f t="shared" si="6"/>
        <v>0</v>
      </c>
      <c r="G27" s="95">
        <f t="shared" si="7"/>
        <v>43195</v>
      </c>
      <c r="H27" s="88">
        <v>43196</v>
      </c>
      <c r="I27" s="10" t="str">
        <f t="shared" si="8"/>
        <v>Late</v>
      </c>
      <c r="J27" s="10">
        <f t="shared" si="4"/>
        <v>-1</v>
      </c>
    </row>
    <row r="28" spans="1:10" s="11" customFormat="1" ht="15.75" customHeight="1" x14ac:dyDescent="0.2">
      <c r="A28" s="16" t="s">
        <v>48</v>
      </c>
      <c r="B28" s="94" t="s">
        <v>241</v>
      </c>
      <c r="C28" s="95">
        <v>43272</v>
      </c>
      <c r="D28" s="95">
        <v>43228</v>
      </c>
      <c r="E28" s="96">
        <f t="shared" si="5"/>
        <v>43258</v>
      </c>
      <c r="F28" s="95" t="b">
        <f t="shared" si="6"/>
        <v>0</v>
      </c>
      <c r="G28" s="95">
        <f t="shared" si="7"/>
        <v>43258</v>
      </c>
      <c r="H28" s="88"/>
      <c r="I28" s="10" t="str">
        <f t="shared" si="8"/>
        <v xml:space="preserve"> </v>
      </c>
      <c r="J28" s="10" t="str">
        <f t="shared" si="4"/>
        <v>N/A</v>
      </c>
    </row>
    <row r="29" spans="1:10" s="11" customFormat="1" ht="15.75" customHeight="1" x14ac:dyDescent="0.2">
      <c r="A29" s="16" t="s">
        <v>55</v>
      </c>
      <c r="B29" s="94" t="s">
        <v>240</v>
      </c>
      <c r="C29" s="95">
        <v>43272</v>
      </c>
      <c r="D29" s="95">
        <v>43250</v>
      </c>
      <c r="E29" s="96">
        <f t="shared" si="5"/>
        <v>43280</v>
      </c>
      <c r="F29" s="95" t="b">
        <f t="shared" si="6"/>
        <v>0</v>
      </c>
      <c r="G29" s="95">
        <f t="shared" si="7"/>
        <v>43280</v>
      </c>
      <c r="H29" s="88">
        <v>43276</v>
      </c>
      <c r="I29" s="10" t="str">
        <f t="shared" si="8"/>
        <v>On Time</v>
      </c>
      <c r="J29" s="10">
        <f t="shared" si="4"/>
        <v>4</v>
      </c>
    </row>
    <row r="30" spans="1:10" s="11" customFormat="1" ht="15.75" customHeight="1" x14ac:dyDescent="0.2">
      <c r="A30" s="16" t="s">
        <v>49</v>
      </c>
      <c r="B30" s="94" t="s">
        <v>227</v>
      </c>
      <c r="C30" s="95">
        <v>43263</v>
      </c>
      <c r="D30" s="95">
        <v>43206</v>
      </c>
      <c r="E30" s="96">
        <f t="shared" si="5"/>
        <v>43236</v>
      </c>
      <c r="F30" s="95" t="b">
        <f t="shared" si="6"/>
        <v>0</v>
      </c>
      <c r="G30" s="95">
        <f t="shared" si="7"/>
        <v>43236</v>
      </c>
      <c r="H30" s="88">
        <v>43278</v>
      </c>
      <c r="I30" s="10" t="str">
        <f t="shared" si="8"/>
        <v>Late</v>
      </c>
      <c r="J30" s="10">
        <f t="shared" si="4"/>
        <v>-42</v>
      </c>
    </row>
    <row r="31" spans="1:10" s="11" customFormat="1" ht="15.75" customHeight="1" x14ac:dyDescent="0.2">
      <c r="A31" s="16" t="s">
        <v>50</v>
      </c>
      <c r="B31" s="94" t="s">
        <v>142</v>
      </c>
      <c r="C31" s="95">
        <v>43081</v>
      </c>
      <c r="D31" s="95">
        <v>43085</v>
      </c>
      <c r="E31" s="96">
        <f t="shared" si="5"/>
        <v>43115</v>
      </c>
      <c r="F31" s="95" t="b">
        <f t="shared" si="6"/>
        <v>0</v>
      </c>
      <c r="G31" s="95">
        <f t="shared" si="7"/>
        <v>43115</v>
      </c>
      <c r="H31" s="88">
        <v>43152</v>
      </c>
      <c r="I31" s="10" t="str">
        <f t="shared" si="8"/>
        <v>Late</v>
      </c>
      <c r="J31" s="10">
        <f t="shared" si="4"/>
        <v>-37</v>
      </c>
    </row>
    <row r="32" spans="1:10" s="11" customFormat="1" ht="15.75" customHeight="1" x14ac:dyDescent="0.2">
      <c r="A32" s="16" t="s">
        <v>53</v>
      </c>
      <c r="B32" s="94" t="s">
        <v>134</v>
      </c>
      <c r="C32" s="95">
        <v>43053</v>
      </c>
      <c r="D32" s="95">
        <v>43056</v>
      </c>
      <c r="E32" s="96">
        <f t="shared" si="5"/>
        <v>43086</v>
      </c>
      <c r="F32" s="95" t="b">
        <f t="shared" si="6"/>
        <v>0</v>
      </c>
      <c r="G32" s="95">
        <f t="shared" si="7"/>
        <v>43086</v>
      </c>
      <c r="H32" s="88">
        <v>43056</v>
      </c>
      <c r="I32" s="10" t="str">
        <f t="shared" si="8"/>
        <v>On Time</v>
      </c>
      <c r="J32" s="10">
        <f t="shared" si="4"/>
        <v>30</v>
      </c>
    </row>
    <row r="33" spans="1:10" s="15" customFormat="1" ht="15.75" customHeight="1" x14ac:dyDescent="0.2">
      <c r="A33" s="13" t="s">
        <v>59</v>
      </c>
      <c r="B33" s="91">
        <f>COUNTA(B9:B32)</f>
        <v>24</v>
      </c>
      <c r="C33" s="91"/>
      <c r="D33" s="91"/>
      <c r="E33" s="90"/>
      <c r="F33" s="91"/>
      <c r="G33" s="91"/>
      <c r="H33" s="91">
        <f>COUNTA(H9:H32)</f>
        <v>22</v>
      </c>
      <c r="I33" s="114" t="s">
        <v>568</v>
      </c>
      <c r="J33" s="17">
        <f>AVERAGEIF(J9:J32,"&lt;&gt;N/A")</f>
        <v>-57.636363636363633</v>
      </c>
    </row>
    <row r="34" spans="1:10" s="5" customFormat="1" ht="26.25" customHeight="1" x14ac:dyDescent="0.2">
      <c r="A34" s="7" t="s">
        <v>292</v>
      </c>
      <c r="B34" s="92"/>
      <c r="C34" s="93"/>
      <c r="D34" s="93"/>
      <c r="E34" s="92"/>
      <c r="F34" s="93"/>
      <c r="G34" s="93"/>
      <c r="H34" s="92"/>
      <c r="I34" s="8"/>
      <c r="J34" s="8"/>
    </row>
    <row r="35" spans="1:10" s="11" customFormat="1" ht="15.75" customHeight="1" x14ac:dyDescent="0.2">
      <c r="A35" s="16" t="s">
        <v>9</v>
      </c>
      <c r="B35" s="94" t="s">
        <v>440</v>
      </c>
      <c r="C35" s="104"/>
      <c r="D35" s="104"/>
      <c r="E35" s="94"/>
      <c r="F35" s="105"/>
      <c r="G35" s="87">
        <f t="shared" ref="G35:G81" si="9">DueDateEFRC</f>
        <v>43438</v>
      </c>
      <c r="H35" s="88">
        <v>43433</v>
      </c>
      <c r="I35" s="10" t="str">
        <f t="shared" ref="I35:I66" si="10">IF(ISBLANK(DateFiled)," ",IF(DateFiled&gt;DueDate,"Late","On Time"))</f>
        <v>On Time</v>
      </c>
      <c r="J35" s="10">
        <f t="shared" ref="J35:J81" si="11">IF(I35=" ","N/A",DueDate-DateFiled)</f>
        <v>5</v>
      </c>
    </row>
    <row r="36" spans="1:10" s="11" customFormat="1" ht="15.75" customHeight="1" x14ac:dyDescent="0.2">
      <c r="A36" s="16" t="s">
        <v>10</v>
      </c>
      <c r="B36" s="94" t="s">
        <v>441</v>
      </c>
      <c r="C36" s="104"/>
      <c r="D36" s="104"/>
      <c r="E36" s="94"/>
      <c r="F36" s="105"/>
      <c r="G36" s="87">
        <f t="shared" si="9"/>
        <v>43438</v>
      </c>
      <c r="H36" s="88">
        <v>43480</v>
      </c>
      <c r="I36" s="10" t="str">
        <f t="shared" si="10"/>
        <v>Late</v>
      </c>
      <c r="J36" s="10">
        <f t="shared" si="11"/>
        <v>-42</v>
      </c>
    </row>
    <row r="37" spans="1:10" s="11" customFormat="1" ht="15.75" customHeight="1" x14ac:dyDescent="0.2">
      <c r="A37" s="16" t="s">
        <v>11</v>
      </c>
      <c r="B37" s="94" t="s">
        <v>442</v>
      </c>
      <c r="C37" s="104"/>
      <c r="D37" s="104"/>
      <c r="E37" s="94"/>
      <c r="F37" s="105"/>
      <c r="G37" s="87">
        <f t="shared" si="9"/>
        <v>43438</v>
      </c>
      <c r="H37" s="88">
        <v>43454</v>
      </c>
      <c r="I37" s="10" t="str">
        <f t="shared" si="10"/>
        <v>Late</v>
      </c>
      <c r="J37" s="10">
        <f t="shared" si="11"/>
        <v>-16</v>
      </c>
    </row>
    <row r="38" spans="1:10" s="11" customFormat="1" ht="15.75" customHeight="1" x14ac:dyDescent="0.2">
      <c r="A38" s="16" t="s">
        <v>12</v>
      </c>
      <c r="B38" s="94" t="s">
        <v>443</v>
      </c>
      <c r="C38" s="104"/>
      <c r="D38" s="104"/>
      <c r="E38" s="94"/>
      <c r="F38" s="105"/>
      <c r="G38" s="87">
        <f t="shared" si="9"/>
        <v>43438</v>
      </c>
      <c r="H38" s="88">
        <v>43480</v>
      </c>
      <c r="I38" s="10" t="str">
        <f t="shared" si="10"/>
        <v>Late</v>
      </c>
      <c r="J38" s="10">
        <f t="shared" si="11"/>
        <v>-42</v>
      </c>
    </row>
    <row r="39" spans="1:10" s="11" customFormat="1" ht="15.75" customHeight="1" x14ac:dyDescent="0.2">
      <c r="A39" s="16" t="s">
        <v>13</v>
      </c>
      <c r="B39" s="94" t="s">
        <v>444</v>
      </c>
      <c r="C39" s="104"/>
      <c r="D39" s="104"/>
      <c r="E39" s="94"/>
      <c r="F39" s="105"/>
      <c r="G39" s="87">
        <f t="shared" si="9"/>
        <v>43438</v>
      </c>
      <c r="H39" s="88">
        <v>43475</v>
      </c>
      <c r="I39" s="10" t="str">
        <f t="shared" si="10"/>
        <v>Late</v>
      </c>
      <c r="J39" s="10">
        <f t="shared" si="11"/>
        <v>-37</v>
      </c>
    </row>
    <row r="40" spans="1:10" s="11" customFormat="1" ht="15.75" customHeight="1" x14ac:dyDescent="0.2">
      <c r="A40" s="16" t="s">
        <v>14</v>
      </c>
      <c r="B40" s="94" t="s">
        <v>445</v>
      </c>
      <c r="C40" s="104"/>
      <c r="D40" s="104"/>
      <c r="E40" s="94"/>
      <c r="F40" s="105"/>
      <c r="G40" s="87">
        <f t="shared" si="9"/>
        <v>43438</v>
      </c>
      <c r="H40" s="88">
        <v>43475</v>
      </c>
      <c r="I40" s="10" t="str">
        <f t="shared" si="10"/>
        <v>Late</v>
      </c>
      <c r="J40" s="10">
        <f t="shared" si="11"/>
        <v>-37</v>
      </c>
    </row>
    <row r="41" spans="1:10" s="11" customFormat="1" ht="15.75" customHeight="1" x14ac:dyDescent="0.2">
      <c r="A41" s="16" t="s">
        <v>16</v>
      </c>
      <c r="B41" s="94" t="s">
        <v>446</v>
      </c>
      <c r="C41" s="104"/>
      <c r="D41" s="104"/>
      <c r="E41" s="94"/>
      <c r="F41" s="105"/>
      <c r="G41" s="87">
        <f t="shared" si="9"/>
        <v>43438</v>
      </c>
      <c r="H41" s="88">
        <v>43448</v>
      </c>
      <c r="I41" s="10" t="str">
        <f t="shared" si="10"/>
        <v>Late</v>
      </c>
      <c r="J41" s="10">
        <f t="shared" si="11"/>
        <v>-10</v>
      </c>
    </row>
    <row r="42" spans="1:10" s="11" customFormat="1" ht="15.75" customHeight="1" x14ac:dyDescent="0.2">
      <c r="A42" s="16" t="s">
        <v>17</v>
      </c>
      <c r="B42" s="94" t="s">
        <v>447</v>
      </c>
      <c r="C42" s="104"/>
      <c r="D42" s="104"/>
      <c r="E42" s="94"/>
      <c r="F42" s="105"/>
      <c r="G42" s="87">
        <f t="shared" si="9"/>
        <v>43438</v>
      </c>
      <c r="H42" s="88">
        <v>43476</v>
      </c>
      <c r="I42" s="10" t="str">
        <f t="shared" si="10"/>
        <v>Late</v>
      </c>
      <c r="J42" s="10">
        <f t="shared" si="11"/>
        <v>-38</v>
      </c>
    </row>
    <row r="43" spans="1:10" s="11" customFormat="1" ht="15.75" customHeight="1" x14ac:dyDescent="0.2">
      <c r="A43" s="16" t="s">
        <v>18</v>
      </c>
      <c r="B43" s="94" t="s">
        <v>448</v>
      </c>
      <c r="C43" s="104"/>
      <c r="D43" s="104"/>
      <c r="E43" s="94"/>
      <c r="F43" s="105"/>
      <c r="G43" s="87">
        <f t="shared" si="9"/>
        <v>43438</v>
      </c>
      <c r="H43" s="88">
        <v>43476</v>
      </c>
      <c r="I43" s="10" t="str">
        <f t="shared" si="10"/>
        <v>Late</v>
      </c>
      <c r="J43" s="10">
        <f t="shared" si="11"/>
        <v>-38</v>
      </c>
    </row>
    <row r="44" spans="1:10" s="11" customFormat="1" ht="15.75" customHeight="1" x14ac:dyDescent="0.2">
      <c r="A44" s="16" t="s">
        <v>19</v>
      </c>
      <c r="B44" s="94" t="s">
        <v>449</v>
      </c>
      <c r="C44" s="104"/>
      <c r="D44" s="104"/>
      <c r="E44" s="94"/>
      <c r="F44" s="105"/>
      <c r="G44" s="87">
        <f t="shared" si="9"/>
        <v>43438</v>
      </c>
      <c r="H44" s="88">
        <v>43480</v>
      </c>
      <c r="I44" s="10" t="str">
        <f t="shared" si="10"/>
        <v>Late</v>
      </c>
      <c r="J44" s="10">
        <f t="shared" si="11"/>
        <v>-42</v>
      </c>
    </row>
    <row r="45" spans="1:10" s="11" customFormat="1" ht="15.75" customHeight="1" x14ac:dyDescent="0.2">
      <c r="A45" s="16" t="s">
        <v>20</v>
      </c>
      <c r="B45" s="94" t="s">
        <v>450</v>
      </c>
      <c r="C45" s="104"/>
      <c r="D45" s="104"/>
      <c r="E45" s="94"/>
      <c r="F45" s="105"/>
      <c r="G45" s="87">
        <f t="shared" si="9"/>
        <v>43438</v>
      </c>
      <c r="H45" s="88">
        <v>43581</v>
      </c>
      <c r="I45" s="10" t="str">
        <f t="shared" si="10"/>
        <v>Late</v>
      </c>
      <c r="J45" s="10">
        <f t="shared" si="11"/>
        <v>-143</v>
      </c>
    </row>
    <row r="46" spans="1:10" s="11" customFormat="1" ht="15.75" customHeight="1" x14ac:dyDescent="0.2">
      <c r="A46" s="16" t="s">
        <v>21</v>
      </c>
      <c r="B46" s="94" t="s">
        <v>451</v>
      </c>
      <c r="C46" s="104"/>
      <c r="D46" s="104"/>
      <c r="E46" s="94"/>
      <c r="F46" s="105"/>
      <c r="G46" s="87">
        <f t="shared" si="9"/>
        <v>43438</v>
      </c>
      <c r="H46" s="88">
        <v>43433</v>
      </c>
      <c r="I46" s="10" t="str">
        <f t="shared" si="10"/>
        <v>On Time</v>
      </c>
      <c r="J46" s="10">
        <f t="shared" si="11"/>
        <v>5</v>
      </c>
    </row>
    <row r="47" spans="1:10" s="11" customFormat="1" ht="15.75" customHeight="1" x14ac:dyDescent="0.2">
      <c r="A47" s="16" t="s">
        <v>22</v>
      </c>
      <c r="B47" s="94" t="s">
        <v>452</v>
      </c>
      <c r="C47" s="104"/>
      <c r="D47" s="104"/>
      <c r="E47" s="94"/>
      <c r="F47" s="105"/>
      <c r="G47" s="87">
        <f t="shared" si="9"/>
        <v>43438</v>
      </c>
      <c r="H47" s="88">
        <v>43480</v>
      </c>
      <c r="I47" s="10" t="str">
        <f t="shared" si="10"/>
        <v>Late</v>
      </c>
      <c r="J47" s="10">
        <f t="shared" si="11"/>
        <v>-42</v>
      </c>
    </row>
    <row r="48" spans="1:10" s="11" customFormat="1" ht="15.75" customHeight="1" x14ac:dyDescent="0.2">
      <c r="A48" s="16" t="s">
        <v>23</v>
      </c>
      <c r="B48" s="94" t="s">
        <v>453</v>
      </c>
      <c r="C48" s="104"/>
      <c r="D48" s="104"/>
      <c r="E48" s="94"/>
      <c r="F48" s="105"/>
      <c r="G48" s="87">
        <f t="shared" si="9"/>
        <v>43438</v>
      </c>
      <c r="H48" s="88">
        <v>43476</v>
      </c>
      <c r="I48" s="10" t="str">
        <f t="shared" si="10"/>
        <v>Late</v>
      </c>
      <c r="J48" s="10">
        <f t="shared" si="11"/>
        <v>-38</v>
      </c>
    </row>
    <row r="49" spans="1:10" s="11" customFormat="1" ht="15.75" customHeight="1" x14ac:dyDescent="0.2">
      <c r="A49" s="16" t="s">
        <v>24</v>
      </c>
      <c r="B49" s="94" t="s">
        <v>454</v>
      </c>
      <c r="C49" s="104"/>
      <c r="D49" s="104"/>
      <c r="E49" s="94"/>
      <c r="F49" s="105"/>
      <c r="G49" s="87">
        <f t="shared" si="9"/>
        <v>43438</v>
      </c>
      <c r="H49" s="88">
        <v>43395</v>
      </c>
      <c r="I49" s="10" t="str">
        <f t="shared" si="10"/>
        <v>On Time</v>
      </c>
      <c r="J49" s="10">
        <f t="shared" si="11"/>
        <v>43</v>
      </c>
    </row>
    <row r="50" spans="1:10" s="11" customFormat="1" ht="15.75" customHeight="1" x14ac:dyDescent="0.2">
      <c r="A50" s="16" t="s">
        <v>26</v>
      </c>
      <c r="B50" s="94" t="s">
        <v>455</v>
      </c>
      <c r="C50" s="104"/>
      <c r="D50" s="104"/>
      <c r="E50" s="94"/>
      <c r="F50" s="105"/>
      <c r="G50" s="87">
        <f t="shared" si="9"/>
        <v>43438</v>
      </c>
      <c r="H50" s="88">
        <v>43476</v>
      </c>
      <c r="I50" s="10" t="str">
        <f t="shared" si="10"/>
        <v>Late</v>
      </c>
      <c r="J50" s="10">
        <f t="shared" si="11"/>
        <v>-38</v>
      </c>
    </row>
    <row r="51" spans="1:10" s="11" customFormat="1" ht="15.75" customHeight="1" x14ac:dyDescent="0.2">
      <c r="A51" s="16" t="s">
        <v>27</v>
      </c>
      <c r="B51" s="94" t="s">
        <v>456</v>
      </c>
      <c r="C51" s="104"/>
      <c r="D51" s="104"/>
      <c r="E51" s="94"/>
      <c r="F51" s="105"/>
      <c r="G51" s="87">
        <f t="shared" si="9"/>
        <v>43438</v>
      </c>
      <c r="H51" s="88">
        <v>43448</v>
      </c>
      <c r="I51" s="10" t="str">
        <f t="shared" si="10"/>
        <v>Late</v>
      </c>
      <c r="J51" s="10">
        <f t="shared" si="11"/>
        <v>-10</v>
      </c>
    </row>
    <row r="52" spans="1:10" s="11" customFormat="1" ht="15.75" customHeight="1" x14ac:dyDescent="0.2">
      <c r="A52" s="16" t="s">
        <v>28</v>
      </c>
      <c r="B52" s="94" t="s">
        <v>457</v>
      </c>
      <c r="C52" s="104"/>
      <c r="D52" s="104"/>
      <c r="E52" s="94"/>
      <c r="F52" s="105"/>
      <c r="G52" s="87">
        <f t="shared" si="9"/>
        <v>43438</v>
      </c>
      <c r="H52" s="88">
        <v>43476</v>
      </c>
      <c r="I52" s="10" t="str">
        <f t="shared" si="10"/>
        <v>Late</v>
      </c>
      <c r="J52" s="10">
        <f t="shared" si="11"/>
        <v>-38</v>
      </c>
    </row>
    <row r="53" spans="1:10" s="11" customFormat="1" ht="15.75" customHeight="1" x14ac:dyDescent="0.2">
      <c r="A53" s="16" t="s">
        <v>29</v>
      </c>
      <c r="B53" s="94" t="s">
        <v>458</v>
      </c>
      <c r="C53" s="104"/>
      <c r="D53" s="104"/>
      <c r="E53" s="94"/>
      <c r="F53" s="105"/>
      <c r="G53" s="87">
        <f t="shared" si="9"/>
        <v>43438</v>
      </c>
      <c r="H53" s="88">
        <v>43448</v>
      </c>
      <c r="I53" s="10" t="str">
        <f t="shared" si="10"/>
        <v>Late</v>
      </c>
      <c r="J53" s="10">
        <f t="shared" si="11"/>
        <v>-10</v>
      </c>
    </row>
    <row r="54" spans="1:10" s="11" customFormat="1" ht="15.75" customHeight="1" x14ac:dyDescent="0.2">
      <c r="A54" s="16" t="s">
        <v>30</v>
      </c>
      <c r="B54" s="94" t="s">
        <v>459</v>
      </c>
      <c r="C54" s="104"/>
      <c r="D54" s="104"/>
      <c r="E54" s="94"/>
      <c r="F54" s="105"/>
      <c r="G54" s="87">
        <f t="shared" si="9"/>
        <v>43438</v>
      </c>
      <c r="H54" s="88">
        <v>43476</v>
      </c>
      <c r="I54" s="10" t="str">
        <f t="shared" si="10"/>
        <v>Late</v>
      </c>
      <c r="J54" s="10">
        <f t="shared" si="11"/>
        <v>-38</v>
      </c>
    </row>
    <row r="55" spans="1:10" s="11" customFormat="1" ht="15.75" customHeight="1" x14ac:dyDescent="0.2">
      <c r="A55" s="16" t="s">
        <v>31</v>
      </c>
      <c r="B55" s="94" t="s">
        <v>460</v>
      </c>
      <c r="C55" s="104"/>
      <c r="D55" s="104"/>
      <c r="E55" s="94"/>
      <c r="F55" s="105"/>
      <c r="G55" s="87">
        <f t="shared" si="9"/>
        <v>43438</v>
      </c>
      <c r="H55" s="88">
        <v>43476</v>
      </c>
      <c r="I55" s="10" t="str">
        <f t="shared" si="10"/>
        <v>Late</v>
      </c>
      <c r="J55" s="10">
        <f t="shared" si="11"/>
        <v>-38</v>
      </c>
    </row>
    <row r="56" spans="1:10" s="11" customFormat="1" ht="15.75" customHeight="1" x14ac:dyDescent="0.2">
      <c r="A56" s="16" t="s">
        <v>32</v>
      </c>
      <c r="B56" s="94" t="s">
        <v>461</v>
      </c>
      <c r="C56" s="104"/>
      <c r="D56" s="104"/>
      <c r="E56" s="94"/>
      <c r="F56" s="105"/>
      <c r="G56" s="87">
        <f t="shared" si="9"/>
        <v>43438</v>
      </c>
      <c r="H56" s="88">
        <v>43901</v>
      </c>
      <c r="I56" s="10" t="str">
        <f t="shared" si="10"/>
        <v>Late</v>
      </c>
      <c r="J56" s="10">
        <f t="shared" si="11"/>
        <v>-463</v>
      </c>
    </row>
    <row r="57" spans="1:10" s="11" customFormat="1" ht="15.75" customHeight="1" x14ac:dyDescent="0.2">
      <c r="A57" s="16" t="s">
        <v>33</v>
      </c>
      <c r="B57" s="94" t="s">
        <v>462</v>
      </c>
      <c r="C57" s="104"/>
      <c r="D57" s="104"/>
      <c r="E57" s="94"/>
      <c r="F57" s="105"/>
      <c r="G57" s="87">
        <f t="shared" si="9"/>
        <v>43438</v>
      </c>
      <c r="H57" s="88">
        <v>43434</v>
      </c>
      <c r="I57" s="10" t="str">
        <f t="shared" si="10"/>
        <v>On Time</v>
      </c>
      <c r="J57" s="10">
        <f t="shared" si="11"/>
        <v>4</v>
      </c>
    </row>
    <row r="58" spans="1:10" s="11" customFormat="1" ht="15.75" customHeight="1" x14ac:dyDescent="0.2">
      <c r="A58" s="16" t="s">
        <v>34</v>
      </c>
      <c r="B58" s="94" t="s">
        <v>463</v>
      </c>
      <c r="C58" s="104"/>
      <c r="D58" s="104"/>
      <c r="E58" s="94"/>
      <c r="F58" s="105"/>
      <c r="G58" s="87">
        <f t="shared" si="9"/>
        <v>43438</v>
      </c>
      <c r="H58" s="88">
        <v>43448</v>
      </c>
      <c r="I58" s="10" t="str">
        <f t="shared" si="10"/>
        <v>Late</v>
      </c>
      <c r="J58" s="10">
        <f t="shared" si="11"/>
        <v>-10</v>
      </c>
    </row>
    <row r="59" spans="1:10" s="11" customFormat="1" ht="15.75" customHeight="1" x14ac:dyDescent="0.2">
      <c r="A59" s="16" t="s">
        <v>35</v>
      </c>
      <c r="B59" s="94" t="s">
        <v>464</v>
      </c>
      <c r="C59" s="104"/>
      <c r="D59" s="104"/>
      <c r="E59" s="94"/>
      <c r="F59" s="105"/>
      <c r="G59" s="87">
        <f t="shared" si="9"/>
        <v>43438</v>
      </c>
      <c r="H59" s="88">
        <v>43451</v>
      </c>
      <c r="I59" s="10" t="str">
        <f t="shared" si="10"/>
        <v>Late</v>
      </c>
      <c r="J59" s="10">
        <f t="shared" si="11"/>
        <v>-13</v>
      </c>
    </row>
    <row r="60" spans="1:10" s="11" customFormat="1" ht="15.75" customHeight="1" x14ac:dyDescent="0.2">
      <c r="A60" s="16" t="s">
        <v>36</v>
      </c>
      <c r="B60" s="94" t="s">
        <v>465</v>
      </c>
      <c r="C60" s="104"/>
      <c r="D60" s="104"/>
      <c r="E60" s="94"/>
      <c r="F60" s="105"/>
      <c r="G60" s="87">
        <f t="shared" si="9"/>
        <v>43438</v>
      </c>
      <c r="H60" s="88">
        <v>43454</v>
      </c>
      <c r="I60" s="10" t="str">
        <f t="shared" si="10"/>
        <v>Late</v>
      </c>
      <c r="J60" s="10">
        <f t="shared" si="11"/>
        <v>-16</v>
      </c>
    </row>
    <row r="61" spans="1:10" s="11" customFormat="1" ht="15.75" customHeight="1" x14ac:dyDescent="0.2">
      <c r="A61" s="16" t="s">
        <v>37</v>
      </c>
      <c r="B61" s="94" t="s">
        <v>466</v>
      </c>
      <c r="C61" s="104"/>
      <c r="D61" s="104"/>
      <c r="E61" s="94"/>
      <c r="F61" s="105"/>
      <c r="G61" s="87">
        <f t="shared" si="9"/>
        <v>43438</v>
      </c>
      <c r="H61" s="88">
        <v>43476</v>
      </c>
      <c r="I61" s="10" t="str">
        <f t="shared" si="10"/>
        <v>Late</v>
      </c>
      <c r="J61" s="10">
        <f t="shared" si="11"/>
        <v>-38</v>
      </c>
    </row>
    <row r="62" spans="1:10" s="11" customFormat="1" ht="15.75" customHeight="1" x14ac:dyDescent="0.2">
      <c r="A62" s="16" t="s">
        <v>38</v>
      </c>
      <c r="B62" s="94" t="s">
        <v>467</v>
      </c>
      <c r="C62" s="104"/>
      <c r="D62" s="104"/>
      <c r="E62" s="94"/>
      <c r="F62" s="105"/>
      <c r="G62" s="87">
        <f t="shared" si="9"/>
        <v>43438</v>
      </c>
      <c r="H62" s="88">
        <v>43480</v>
      </c>
      <c r="I62" s="10" t="str">
        <f t="shared" si="10"/>
        <v>Late</v>
      </c>
      <c r="J62" s="10">
        <f t="shared" si="11"/>
        <v>-42</v>
      </c>
    </row>
    <row r="63" spans="1:10" s="11" customFormat="1" ht="15.75" customHeight="1" x14ac:dyDescent="0.2">
      <c r="A63" s="16" t="s">
        <v>54</v>
      </c>
      <c r="B63" s="94" t="s">
        <v>468</v>
      </c>
      <c r="C63" s="104"/>
      <c r="D63" s="104"/>
      <c r="E63" s="94"/>
      <c r="F63" s="105"/>
      <c r="G63" s="87">
        <f t="shared" si="9"/>
        <v>43438</v>
      </c>
      <c r="H63" s="88">
        <v>43448</v>
      </c>
      <c r="I63" s="10" t="str">
        <f t="shared" si="10"/>
        <v>Late</v>
      </c>
      <c r="J63" s="10">
        <f t="shared" si="11"/>
        <v>-10</v>
      </c>
    </row>
    <row r="64" spans="1:10" s="11" customFormat="1" ht="15.75" customHeight="1" x14ac:dyDescent="0.2">
      <c r="A64" s="16" t="s">
        <v>39</v>
      </c>
      <c r="B64" s="94" t="s">
        <v>469</v>
      </c>
      <c r="C64" s="104"/>
      <c r="D64" s="104"/>
      <c r="E64" s="94"/>
      <c r="F64" s="105"/>
      <c r="G64" s="87">
        <f t="shared" si="9"/>
        <v>43438</v>
      </c>
      <c r="H64" s="88">
        <v>43522</v>
      </c>
      <c r="I64" s="10" t="str">
        <f t="shared" si="10"/>
        <v>Late</v>
      </c>
      <c r="J64" s="10">
        <f t="shared" si="11"/>
        <v>-84</v>
      </c>
    </row>
    <row r="65" spans="1:10" s="11" customFormat="1" ht="15.75" customHeight="1" x14ac:dyDescent="0.2">
      <c r="A65" s="16" t="s">
        <v>40</v>
      </c>
      <c r="B65" s="94" t="s">
        <v>470</v>
      </c>
      <c r="C65" s="104"/>
      <c r="D65" s="104"/>
      <c r="E65" s="94"/>
      <c r="F65" s="105"/>
      <c r="G65" s="87">
        <f t="shared" si="9"/>
        <v>43438</v>
      </c>
      <c r="H65" s="88">
        <v>43480</v>
      </c>
      <c r="I65" s="10" t="str">
        <f t="shared" si="10"/>
        <v>Late</v>
      </c>
      <c r="J65" s="10">
        <f t="shared" si="11"/>
        <v>-42</v>
      </c>
    </row>
    <row r="66" spans="1:10" s="11" customFormat="1" ht="15.75" customHeight="1" x14ac:dyDescent="0.2">
      <c r="A66" s="16" t="s">
        <v>41</v>
      </c>
      <c r="B66" s="94" t="s">
        <v>471</v>
      </c>
      <c r="C66" s="104"/>
      <c r="D66" s="104"/>
      <c r="E66" s="94"/>
      <c r="F66" s="105"/>
      <c r="G66" s="87">
        <f t="shared" si="9"/>
        <v>43438</v>
      </c>
      <c r="H66" s="88">
        <v>43522</v>
      </c>
      <c r="I66" s="10" t="str">
        <f t="shared" si="10"/>
        <v>Late</v>
      </c>
      <c r="J66" s="10">
        <f t="shared" si="11"/>
        <v>-84</v>
      </c>
    </row>
    <row r="67" spans="1:10" s="11" customFormat="1" ht="15.75" customHeight="1" x14ac:dyDescent="0.2">
      <c r="A67" s="16" t="s">
        <v>290</v>
      </c>
      <c r="B67" s="94" t="s">
        <v>472</v>
      </c>
      <c r="C67" s="104"/>
      <c r="D67" s="104"/>
      <c r="E67" s="94"/>
      <c r="F67" s="105"/>
      <c r="G67" s="87">
        <f t="shared" si="9"/>
        <v>43438</v>
      </c>
      <c r="H67" s="88">
        <v>43475</v>
      </c>
      <c r="I67" s="10" t="str">
        <f t="shared" ref="I67:I81" si="12">IF(ISBLANK(DateFiled)," ",IF(DateFiled&gt;DueDate,"Late","On Time"))</f>
        <v>Late</v>
      </c>
      <c r="J67" s="10">
        <f t="shared" si="11"/>
        <v>-37</v>
      </c>
    </row>
    <row r="68" spans="1:10" s="11" customFormat="1" ht="15.75" customHeight="1" x14ac:dyDescent="0.2">
      <c r="A68" s="16" t="s">
        <v>291</v>
      </c>
      <c r="B68" s="94" t="s">
        <v>473</v>
      </c>
      <c r="C68" s="104"/>
      <c r="D68" s="104"/>
      <c r="E68" s="94"/>
      <c r="F68" s="105"/>
      <c r="G68" s="87">
        <f t="shared" si="9"/>
        <v>43438</v>
      </c>
      <c r="H68" s="88">
        <v>43448</v>
      </c>
      <c r="I68" s="10" t="str">
        <f t="shared" si="12"/>
        <v>Late</v>
      </c>
      <c r="J68" s="10">
        <f t="shared" si="11"/>
        <v>-10</v>
      </c>
    </row>
    <row r="69" spans="1:10" s="11" customFormat="1" ht="15.75" customHeight="1" x14ac:dyDescent="0.2">
      <c r="A69" s="16" t="s">
        <v>97</v>
      </c>
      <c r="B69" s="94" t="s">
        <v>474</v>
      </c>
      <c r="C69" s="104"/>
      <c r="D69" s="104"/>
      <c r="E69" s="94"/>
      <c r="F69" s="105"/>
      <c r="G69" s="87">
        <f t="shared" si="9"/>
        <v>43438</v>
      </c>
      <c r="H69" s="88">
        <v>43475</v>
      </c>
      <c r="I69" s="10" t="str">
        <f t="shared" si="12"/>
        <v>Late</v>
      </c>
      <c r="J69" s="10">
        <f t="shared" si="11"/>
        <v>-37</v>
      </c>
    </row>
    <row r="70" spans="1:10" s="11" customFormat="1" ht="15.75" customHeight="1" x14ac:dyDescent="0.2">
      <c r="A70" s="16" t="s">
        <v>44</v>
      </c>
      <c r="B70" s="94" t="s">
        <v>475</v>
      </c>
      <c r="C70" s="104"/>
      <c r="D70" s="104"/>
      <c r="E70" s="94"/>
      <c r="F70" s="105"/>
      <c r="G70" s="87">
        <f t="shared" si="9"/>
        <v>43438</v>
      </c>
      <c r="H70" s="88">
        <v>43476</v>
      </c>
      <c r="I70" s="10" t="str">
        <f t="shared" si="12"/>
        <v>Late</v>
      </c>
      <c r="J70" s="10">
        <f t="shared" si="11"/>
        <v>-38</v>
      </c>
    </row>
    <row r="71" spans="1:10" s="11" customFormat="1" ht="15.75" customHeight="1" x14ac:dyDescent="0.2">
      <c r="A71" s="16" t="s">
        <v>45</v>
      </c>
      <c r="B71" s="94" t="s">
        <v>476</v>
      </c>
      <c r="C71" s="104"/>
      <c r="D71" s="104"/>
      <c r="E71" s="94"/>
      <c r="F71" s="105"/>
      <c r="G71" s="87">
        <f t="shared" si="9"/>
        <v>43438</v>
      </c>
      <c r="H71" s="88">
        <v>43448</v>
      </c>
      <c r="I71" s="10" t="str">
        <f t="shared" si="12"/>
        <v>Late</v>
      </c>
      <c r="J71" s="10">
        <f t="shared" si="11"/>
        <v>-10</v>
      </c>
    </row>
    <row r="72" spans="1:10" s="11" customFormat="1" ht="15.75" customHeight="1" x14ac:dyDescent="0.2">
      <c r="A72" s="16" t="s">
        <v>58</v>
      </c>
      <c r="B72" s="94" t="s">
        <v>477</v>
      </c>
      <c r="C72" s="104"/>
      <c r="D72" s="104"/>
      <c r="E72" s="94"/>
      <c r="F72" s="105"/>
      <c r="G72" s="87">
        <f t="shared" si="9"/>
        <v>43438</v>
      </c>
      <c r="H72" s="88">
        <v>43438</v>
      </c>
      <c r="I72" s="10" t="str">
        <f t="shared" si="12"/>
        <v>On Time</v>
      </c>
      <c r="J72" s="10">
        <f t="shared" si="11"/>
        <v>0</v>
      </c>
    </row>
    <row r="73" spans="1:10" s="11" customFormat="1" ht="15.75" customHeight="1" x14ac:dyDescent="0.2">
      <c r="A73" s="16" t="s">
        <v>46</v>
      </c>
      <c r="B73" s="94" t="s">
        <v>478</v>
      </c>
      <c r="C73" s="104"/>
      <c r="D73" s="104"/>
      <c r="E73" s="94"/>
      <c r="F73" s="105"/>
      <c r="G73" s="87">
        <f t="shared" si="9"/>
        <v>43438</v>
      </c>
      <c r="H73" s="88">
        <v>43448</v>
      </c>
      <c r="I73" s="10" t="str">
        <f t="shared" si="12"/>
        <v>Late</v>
      </c>
      <c r="J73" s="10">
        <f t="shared" si="11"/>
        <v>-10</v>
      </c>
    </row>
    <row r="74" spans="1:10" s="11" customFormat="1" ht="15.75" customHeight="1" x14ac:dyDescent="0.2">
      <c r="A74" s="16" t="s">
        <v>47</v>
      </c>
      <c r="B74" s="94" t="s">
        <v>479</v>
      </c>
      <c r="C74" s="104"/>
      <c r="D74" s="104"/>
      <c r="E74" s="94"/>
      <c r="F74" s="105"/>
      <c r="G74" s="87">
        <f t="shared" si="9"/>
        <v>43438</v>
      </c>
      <c r="H74" s="88">
        <v>43448</v>
      </c>
      <c r="I74" s="10" t="str">
        <f t="shared" si="12"/>
        <v>Late</v>
      </c>
      <c r="J74" s="10">
        <f t="shared" si="11"/>
        <v>-10</v>
      </c>
    </row>
    <row r="75" spans="1:10" s="11" customFormat="1" ht="15.75" customHeight="1" x14ac:dyDescent="0.2">
      <c r="A75" s="16" t="s">
        <v>48</v>
      </c>
      <c r="B75" s="94" t="s">
        <v>480</v>
      </c>
      <c r="C75" s="104"/>
      <c r="D75" s="104"/>
      <c r="E75" s="94"/>
      <c r="F75" s="105"/>
      <c r="G75" s="87">
        <f t="shared" si="9"/>
        <v>43438</v>
      </c>
      <c r="H75" s="88">
        <v>43448</v>
      </c>
      <c r="I75" s="10" t="str">
        <f t="shared" si="12"/>
        <v>Late</v>
      </c>
      <c r="J75" s="10">
        <f t="shared" si="11"/>
        <v>-10</v>
      </c>
    </row>
    <row r="76" spans="1:10" s="11" customFormat="1" ht="15.75" customHeight="1" x14ac:dyDescent="0.2">
      <c r="A76" s="16" t="s">
        <v>55</v>
      </c>
      <c r="B76" s="94" t="s">
        <v>481</v>
      </c>
      <c r="C76" s="104"/>
      <c r="D76" s="104"/>
      <c r="E76" s="94"/>
      <c r="F76" s="105"/>
      <c r="G76" s="87">
        <f t="shared" si="9"/>
        <v>43438</v>
      </c>
      <c r="H76" s="88">
        <v>43475</v>
      </c>
      <c r="I76" s="10" t="str">
        <f t="shared" si="12"/>
        <v>Late</v>
      </c>
      <c r="J76" s="10">
        <f t="shared" si="11"/>
        <v>-37</v>
      </c>
    </row>
    <row r="77" spans="1:10" s="11" customFormat="1" ht="15.75" customHeight="1" x14ac:dyDescent="0.2">
      <c r="A77" s="16" t="s">
        <v>49</v>
      </c>
      <c r="B77" s="94" t="s">
        <v>482</v>
      </c>
      <c r="C77" s="104"/>
      <c r="D77" s="104"/>
      <c r="E77" s="94"/>
      <c r="F77" s="105"/>
      <c r="G77" s="87">
        <f t="shared" si="9"/>
        <v>43438</v>
      </c>
      <c r="H77" s="88">
        <v>43438</v>
      </c>
      <c r="I77" s="10" t="str">
        <f t="shared" si="12"/>
        <v>On Time</v>
      </c>
      <c r="J77" s="10">
        <f t="shared" si="11"/>
        <v>0</v>
      </c>
    </row>
    <row r="78" spans="1:10" s="11" customFormat="1" ht="15.75" customHeight="1" x14ac:dyDescent="0.2">
      <c r="A78" s="16" t="s">
        <v>50</v>
      </c>
      <c r="B78" s="94" t="s">
        <v>483</v>
      </c>
      <c r="C78" s="104"/>
      <c r="D78" s="104"/>
      <c r="E78" s="94"/>
      <c r="F78" s="105"/>
      <c r="G78" s="87">
        <f t="shared" si="9"/>
        <v>43438</v>
      </c>
      <c r="H78" s="88">
        <v>43480</v>
      </c>
      <c r="I78" s="10" t="str">
        <f t="shared" si="12"/>
        <v>Late</v>
      </c>
      <c r="J78" s="10">
        <f t="shared" si="11"/>
        <v>-42</v>
      </c>
    </row>
    <row r="79" spans="1:10" s="11" customFormat="1" ht="15.75" customHeight="1" x14ac:dyDescent="0.2">
      <c r="A79" s="16" t="s">
        <v>51</v>
      </c>
      <c r="B79" s="94" t="s">
        <v>484</v>
      </c>
      <c r="C79" s="104"/>
      <c r="D79" s="104"/>
      <c r="E79" s="94"/>
      <c r="F79" s="105"/>
      <c r="G79" s="87">
        <f t="shared" si="9"/>
        <v>43438</v>
      </c>
      <c r="H79" s="88">
        <v>43448</v>
      </c>
      <c r="I79" s="10" t="str">
        <f t="shared" si="12"/>
        <v>Late</v>
      </c>
      <c r="J79" s="10">
        <f t="shared" si="11"/>
        <v>-10</v>
      </c>
    </row>
    <row r="80" spans="1:10" s="11" customFormat="1" ht="15.75" customHeight="1" x14ac:dyDescent="0.2">
      <c r="A80" s="16" t="s">
        <v>52</v>
      </c>
      <c r="B80" s="94" t="s">
        <v>485</v>
      </c>
      <c r="C80" s="104"/>
      <c r="D80" s="104"/>
      <c r="E80" s="94"/>
      <c r="F80" s="105"/>
      <c r="G80" s="87">
        <f t="shared" si="9"/>
        <v>43438</v>
      </c>
      <c r="H80" s="88">
        <v>43451</v>
      </c>
      <c r="I80" s="10" t="str">
        <f t="shared" si="12"/>
        <v>Late</v>
      </c>
      <c r="J80" s="10">
        <f t="shared" si="11"/>
        <v>-13</v>
      </c>
    </row>
    <row r="81" spans="1:10" s="11" customFormat="1" ht="15.75" customHeight="1" x14ac:dyDescent="0.2">
      <c r="A81" s="16" t="s">
        <v>53</v>
      </c>
      <c r="B81" s="94" t="s">
        <v>486</v>
      </c>
      <c r="C81" s="104"/>
      <c r="D81" s="104"/>
      <c r="E81" s="94"/>
      <c r="F81" s="105"/>
      <c r="G81" s="87">
        <f t="shared" si="9"/>
        <v>43438</v>
      </c>
      <c r="H81" s="88">
        <v>43448</v>
      </c>
      <c r="I81" s="10" t="str">
        <f t="shared" si="12"/>
        <v>Late</v>
      </c>
      <c r="J81" s="10">
        <f t="shared" si="11"/>
        <v>-10</v>
      </c>
    </row>
    <row r="82" spans="1:10" s="15" customFormat="1" ht="15.75" customHeight="1" x14ac:dyDescent="0.2">
      <c r="A82" s="13" t="s">
        <v>59</v>
      </c>
      <c r="B82" s="22">
        <f>COUNTA(B35:B81)</f>
        <v>47</v>
      </c>
      <c r="C82" s="22"/>
      <c r="D82" s="22"/>
      <c r="E82" s="13"/>
      <c r="F82" s="22"/>
      <c r="G82" s="22"/>
      <c r="H82" s="22">
        <f>COUNTA(H35:H81)</f>
        <v>47</v>
      </c>
      <c r="I82" s="115" t="s">
        <v>568</v>
      </c>
      <c r="J82" s="112">
        <f>AVERAGE(J35:J81)</f>
        <v>-36.51063829787234</v>
      </c>
    </row>
    <row r="83" spans="1:10" s="20" customFormat="1" ht="25.5" customHeight="1" thickBot="1" x14ac:dyDescent="0.3">
      <c r="A83" s="18" t="s">
        <v>0</v>
      </c>
      <c r="B83" s="34">
        <f>B7+B33+B82</f>
        <v>72</v>
      </c>
      <c r="C83" s="34"/>
      <c r="D83" s="34"/>
      <c r="E83" s="18"/>
      <c r="F83" s="34"/>
      <c r="G83" s="34"/>
      <c r="H83" s="34">
        <f>H7+H33+H82</f>
        <v>70</v>
      </c>
      <c r="I83" s="19"/>
      <c r="J83" s="75"/>
    </row>
    <row r="84" spans="1:10" s="37" customFormat="1" ht="25.5" customHeight="1" thickBot="1" x14ac:dyDescent="0.25">
      <c r="A84" s="35" t="s">
        <v>60</v>
      </c>
      <c r="B84" s="35"/>
      <c r="C84" s="51"/>
      <c r="D84" s="51"/>
      <c r="E84" s="35"/>
      <c r="F84" s="51"/>
      <c r="G84" s="51"/>
      <c r="H84" s="38">
        <f>H83/B83</f>
        <v>0.97222222222222221</v>
      </c>
      <c r="I84" s="36"/>
      <c r="J84" s="36"/>
    </row>
  </sheetData>
  <sheetProtection sheet="1" objects="1" scenarios="1"/>
  <conditionalFormatting sqref="I34:I81 I6:I24 I27:I32">
    <cfRule type="containsText" dxfId="35" priority="11" operator="containsText" text="On Time">
      <formula>NOT(ISERROR(SEARCH("On Time",I6)))</formula>
    </cfRule>
    <cfRule type="containsText" dxfId="34" priority="12" operator="containsText" text="Late">
      <formula>NOT(ISERROR(SEARCH("Late",I6)))</formula>
    </cfRule>
  </conditionalFormatting>
  <conditionalFormatting sqref="I25">
    <cfRule type="containsText" dxfId="33" priority="9" operator="containsText" text="On Time">
      <formula>NOT(ISERROR(SEARCH("On Time",I25)))</formula>
    </cfRule>
    <cfRule type="containsText" dxfId="32" priority="10" operator="containsText" text="Late">
      <formula>NOT(ISERROR(SEARCH("Late",I25)))</formula>
    </cfRule>
  </conditionalFormatting>
  <conditionalFormatting sqref="I26">
    <cfRule type="containsText" dxfId="31" priority="7" operator="containsText" text="On Time">
      <formula>NOT(ISERROR(SEARCH("On Time",I26)))</formula>
    </cfRule>
    <cfRule type="containsText" dxfId="30" priority="8" operator="containsText" text="Late">
      <formula>NOT(ISERROR(SEARCH("Late",I26)))</formula>
    </cfRule>
  </conditionalFormatting>
  <conditionalFormatting sqref="I33">
    <cfRule type="containsText" dxfId="29" priority="1" operator="containsText" text="On Time">
      <formula>NOT(ISERROR(SEARCH("On Time",I33)))</formula>
    </cfRule>
    <cfRule type="containsText" dxfId="28" priority="2" operator="containsText" text="Late">
      <formula>NOT(ISERROR(SEARCH("Late",I33)))</formula>
    </cfRule>
  </conditionalFormatting>
  <pageMargins left="0.25" right="0.25" top="0.75" bottom="0.75" header="0.3" footer="0.3"/>
  <pageSetup paperSize="5" scale="58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78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67.5703125" style="1" customWidth="1"/>
    <col min="2" max="2" width="20.85546875" style="1" customWidth="1"/>
    <col min="3" max="3" width="17" style="52" customWidth="1"/>
    <col min="4" max="4" width="14.42578125" style="52" bestFit="1" customWidth="1"/>
    <col min="5" max="5" width="15.7109375" style="1" hidden="1" customWidth="1"/>
    <col min="6" max="6" width="18.42578125" style="52" hidden="1" customWidth="1"/>
    <col min="7" max="7" width="18.42578125" style="52" customWidth="1"/>
    <col min="8" max="8" width="13" style="1" bestFit="1" customWidth="1"/>
    <col min="9" max="9" width="12.85546875" style="2" bestFit="1" customWidth="1"/>
    <col min="10" max="10" width="13.28515625" style="2" customWidth="1"/>
    <col min="11" max="16384" width="15.85546875" style="1"/>
  </cols>
  <sheetData>
    <row r="1" spans="1:10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30"/>
      <c r="E1" s="43"/>
      <c r="F1" s="30"/>
      <c r="G1" s="6" t="s">
        <v>7</v>
      </c>
      <c r="I1" s="21">
        <f>'Summary-Sommaire'!B3</f>
        <v>44057</v>
      </c>
    </row>
    <row r="2" spans="1:10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  <c r="E2" s="44"/>
      <c r="F2" s="46"/>
      <c r="G2" s="46"/>
    </row>
    <row r="3" spans="1:10" s="25" customFormat="1" ht="18" customHeight="1" x14ac:dyDescent="0.25">
      <c r="A3" s="4" t="s">
        <v>6</v>
      </c>
      <c r="B3" s="4"/>
      <c r="C3" s="47"/>
      <c r="D3" s="47"/>
      <c r="E3" s="4"/>
      <c r="F3" s="47"/>
      <c r="G3" s="47"/>
      <c r="H3" s="26"/>
    </row>
    <row r="4" spans="1:10" s="29" customFormat="1" ht="24" x14ac:dyDescent="0.2">
      <c r="A4" s="27"/>
      <c r="B4" s="45" t="s">
        <v>65</v>
      </c>
      <c r="C4" s="45" t="s">
        <v>106</v>
      </c>
      <c r="D4" s="45" t="s">
        <v>66</v>
      </c>
      <c r="E4" s="45" t="s">
        <v>72</v>
      </c>
      <c r="F4" s="45" t="s">
        <v>70</v>
      </c>
      <c r="G4" s="45" t="s">
        <v>76</v>
      </c>
      <c r="H4" s="31" t="s">
        <v>1</v>
      </c>
      <c r="I4" s="31" t="s">
        <v>78</v>
      </c>
      <c r="J4" s="113" t="s">
        <v>566</v>
      </c>
    </row>
    <row r="5" spans="1:10" s="32" customFormat="1" ht="28.5" customHeight="1" x14ac:dyDescent="0.2">
      <c r="A5" s="27"/>
      <c r="B5" s="45" t="s">
        <v>68</v>
      </c>
      <c r="C5" s="45" t="s">
        <v>107</v>
      </c>
      <c r="D5" s="45" t="s">
        <v>67</v>
      </c>
      <c r="E5" s="45" t="s">
        <v>73</v>
      </c>
      <c r="F5" s="45" t="s">
        <v>71</v>
      </c>
      <c r="G5" s="45" t="s">
        <v>77</v>
      </c>
      <c r="H5" s="31" t="s">
        <v>2</v>
      </c>
      <c r="I5" s="31" t="s">
        <v>79</v>
      </c>
      <c r="J5" s="113" t="s">
        <v>567</v>
      </c>
    </row>
    <row r="6" spans="1:10" s="12" customFormat="1" ht="15.75" customHeight="1" x14ac:dyDescent="0.2">
      <c r="A6" s="54" t="s">
        <v>80</v>
      </c>
      <c r="B6" s="83" t="s">
        <v>563</v>
      </c>
      <c r="C6" s="84"/>
      <c r="D6" s="84"/>
      <c r="E6" s="85"/>
      <c r="F6" s="86"/>
      <c r="G6" s="87">
        <f>DueDateEFRP</f>
        <v>43498</v>
      </c>
      <c r="H6" s="88">
        <v>43501</v>
      </c>
      <c r="I6" s="10" t="str">
        <f>IF(ISBLANK(DateFiled)," ",IF(DateFiled&gt;DueDate,"Late","On Time"))</f>
        <v>Late</v>
      </c>
      <c r="J6" s="10">
        <f>IF(I6=" ","N/A",DueDate-DateFiled)</f>
        <v>-3</v>
      </c>
    </row>
    <row r="7" spans="1:10" s="15" customFormat="1" ht="15.75" customHeight="1" x14ac:dyDescent="0.2">
      <c r="A7" s="13" t="s">
        <v>59</v>
      </c>
      <c r="B7" s="91">
        <f>COUNTA(B6)</f>
        <v>1</v>
      </c>
      <c r="C7" s="91"/>
      <c r="D7" s="91"/>
      <c r="E7" s="90"/>
      <c r="F7" s="91"/>
      <c r="G7" s="91"/>
      <c r="H7" s="91">
        <f>COUNTA(H6:H6)</f>
        <v>1</v>
      </c>
      <c r="I7" s="14"/>
      <c r="J7" s="14"/>
    </row>
    <row r="8" spans="1:10" s="5" customFormat="1" ht="26.25" customHeight="1" x14ac:dyDescent="0.2">
      <c r="A8" s="7" t="s">
        <v>64</v>
      </c>
      <c r="B8" s="92"/>
      <c r="C8" s="93"/>
      <c r="D8" s="93"/>
      <c r="E8" s="92"/>
      <c r="F8" s="93"/>
      <c r="G8" s="93"/>
      <c r="H8" s="92"/>
      <c r="I8" s="8"/>
      <c r="J8" s="8"/>
    </row>
    <row r="9" spans="1:10" s="11" customFormat="1" ht="15.75" customHeight="1" x14ac:dyDescent="0.2">
      <c r="A9" s="16" t="s">
        <v>10</v>
      </c>
      <c r="B9" s="94" t="s">
        <v>267</v>
      </c>
      <c r="C9" s="95">
        <v>43328</v>
      </c>
      <c r="D9" s="95">
        <v>43318</v>
      </c>
      <c r="E9" s="96">
        <f t="shared" ref="E9:E24" si="0">ConventionDate+30</f>
        <v>43348</v>
      </c>
      <c r="F9" s="95" t="b">
        <f t="shared" ref="F9:F24" si="1">AND(PreliminaryDueDate&gt;=WritDay,PreliminaryDueDate&lt;=ReturnWritDay)</f>
        <v>1</v>
      </c>
      <c r="G9" s="95">
        <f t="shared" ref="G9:G24" si="2">IF(ISBLANK(ConventionDate)," ",IF(DueDuringElectionPeriod=FALSE,PreliminaryDueDate,ElectionDay+90))</f>
        <v>43457</v>
      </c>
      <c r="H9" s="88">
        <v>43333</v>
      </c>
      <c r="I9" s="10" t="str">
        <f t="shared" ref="I9:I24" si="3">IF(ISBLANK(DateFiled)," ",IF(DateFiled&gt;DueDate,"Late","On Time"))</f>
        <v>On Time</v>
      </c>
      <c r="J9" s="10">
        <f t="shared" ref="J9:J39" si="4">IF(I9=" ","N/A",DueDate-DateFiled)</f>
        <v>124</v>
      </c>
    </row>
    <row r="10" spans="1:10" s="11" customFormat="1" ht="15.75" customHeight="1" x14ac:dyDescent="0.2">
      <c r="A10" s="16" t="s">
        <v>17</v>
      </c>
      <c r="B10" s="94" t="s">
        <v>137</v>
      </c>
      <c r="C10" s="95">
        <v>43068</v>
      </c>
      <c r="D10" s="95">
        <v>43057</v>
      </c>
      <c r="E10" s="96">
        <f t="shared" si="0"/>
        <v>43087</v>
      </c>
      <c r="F10" s="95" t="b">
        <f t="shared" si="1"/>
        <v>0</v>
      </c>
      <c r="G10" s="95">
        <f t="shared" si="2"/>
        <v>43087</v>
      </c>
      <c r="H10" s="88">
        <v>43068</v>
      </c>
      <c r="I10" s="10" t="str">
        <f t="shared" si="3"/>
        <v>On Time</v>
      </c>
      <c r="J10" s="10">
        <f t="shared" si="4"/>
        <v>19</v>
      </c>
    </row>
    <row r="11" spans="1:10" s="11" customFormat="1" ht="15.75" customHeight="1" x14ac:dyDescent="0.2">
      <c r="A11" s="16" t="s">
        <v>17</v>
      </c>
      <c r="B11" s="94" t="s">
        <v>138</v>
      </c>
      <c r="C11" s="95">
        <v>43070</v>
      </c>
      <c r="D11" s="95">
        <v>43057</v>
      </c>
      <c r="E11" s="96">
        <f t="shared" si="0"/>
        <v>43087</v>
      </c>
      <c r="F11" s="95" t="b">
        <f t="shared" si="1"/>
        <v>0</v>
      </c>
      <c r="G11" s="95">
        <f t="shared" si="2"/>
        <v>43087</v>
      </c>
      <c r="H11" s="88">
        <v>43070</v>
      </c>
      <c r="I11" s="10" t="str">
        <f t="shared" si="3"/>
        <v>On Time</v>
      </c>
      <c r="J11" s="10">
        <f t="shared" si="4"/>
        <v>17</v>
      </c>
    </row>
    <row r="12" spans="1:10" s="11" customFormat="1" ht="15.75" customHeight="1" x14ac:dyDescent="0.2">
      <c r="A12" s="16" t="s">
        <v>17</v>
      </c>
      <c r="B12" s="94" t="s">
        <v>231</v>
      </c>
      <c r="C12" s="95">
        <v>43269</v>
      </c>
      <c r="D12" s="95">
        <v>43253</v>
      </c>
      <c r="E12" s="96">
        <f t="shared" si="0"/>
        <v>43283</v>
      </c>
      <c r="F12" s="95" t="b">
        <f t="shared" si="1"/>
        <v>0</v>
      </c>
      <c r="G12" s="95">
        <f t="shared" si="2"/>
        <v>43283</v>
      </c>
      <c r="H12" s="88">
        <v>43447</v>
      </c>
      <c r="I12" s="10" t="str">
        <f t="shared" si="3"/>
        <v>Late</v>
      </c>
      <c r="J12" s="10">
        <f t="shared" si="4"/>
        <v>-164</v>
      </c>
    </row>
    <row r="13" spans="1:10" s="11" customFormat="1" ht="15.75" customHeight="1" x14ac:dyDescent="0.2">
      <c r="A13" s="16" t="s">
        <v>18</v>
      </c>
      <c r="B13" s="94" t="s">
        <v>262</v>
      </c>
      <c r="C13" s="95">
        <v>43322</v>
      </c>
      <c r="D13" s="95">
        <v>43308</v>
      </c>
      <c r="E13" s="96">
        <f t="shared" si="0"/>
        <v>43338</v>
      </c>
      <c r="F13" s="95" t="b">
        <f t="shared" si="1"/>
        <v>1</v>
      </c>
      <c r="G13" s="95">
        <f t="shared" si="2"/>
        <v>43457</v>
      </c>
      <c r="H13" s="88">
        <v>43444</v>
      </c>
      <c r="I13" s="10" t="str">
        <f t="shared" si="3"/>
        <v>On Time</v>
      </c>
      <c r="J13" s="10">
        <f t="shared" si="4"/>
        <v>13</v>
      </c>
    </row>
    <row r="14" spans="1:10" s="11" customFormat="1" ht="15.75" customHeight="1" x14ac:dyDescent="0.2">
      <c r="A14" s="16" t="s">
        <v>19</v>
      </c>
      <c r="B14" s="94" t="s">
        <v>139</v>
      </c>
      <c r="C14" s="95">
        <v>43073</v>
      </c>
      <c r="D14" s="95">
        <v>43064</v>
      </c>
      <c r="E14" s="96">
        <f t="shared" si="0"/>
        <v>43094</v>
      </c>
      <c r="F14" s="95" t="b">
        <f t="shared" si="1"/>
        <v>0</v>
      </c>
      <c r="G14" s="95">
        <f t="shared" si="2"/>
        <v>43094</v>
      </c>
      <c r="H14" s="88">
        <v>43088</v>
      </c>
      <c r="I14" s="10" t="str">
        <f t="shared" si="3"/>
        <v>On Time</v>
      </c>
      <c r="J14" s="10">
        <f t="shared" si="4"/>
        <v>6</v>
      </c>
    </row>
    <row r="15" spans="1:10" s="11" customFormat="1" ht="15.75" customHeight="1" x14ac:dyDescent="0.2">
      <c r="A15" s="16" t="s">
        <v>19</v>
      </c>
      <c r="B15" s="94" t="s">
        <v>140</v>
      </c>
      <c r="C15" s="95">
        <v>43073</v>
      </c>
      <c r="D15" s="95">
        <v>43064</v>
      </c>
      <c r="E15" s="96">
        <f t="shared" si="0"/>
        <v>43094</v>
      </c>
      <c r="F15" s="95" t="b">
        <f t="shared" si="1"/>
        <v>0</v>
      </c>
      <c r="G15" s="95">
        <f t="shared" si="2"/>
        <v>43094</v>
      </c>
      <c r="H15" s="88">
        <v>43073</v>
      </c>
      <c r="I15" s="10" t="str">
        <f t="shared" si="3"/>
        <v>On Time</v>
      </c>
      <c r="J15" s="10">
        <f t="shared" si="4"/>
        <v>21</v>
      </c>
    </row>
    <row r="16" spans="1:10" s="11" customFormat="1" ht="15.75" customHeight="1" x14ac:dyDescent="0.2">
      <c r="A16" s="16" t="s">
        <v>28</v>
      </c>
      <c r="B16" s="94" t="s">
        <v>263</v>
      </c>
      <c r="C16" s="95">
        <v>43328</v>
      </c>
      <c r="D16" s="95">
        <v>43322</v>
      </c>
      <c r="E16" s="96">
        <f t="shared" si="0"/>
        <v>43352</v>
      </c>
      <c r="F16" s="95" t="b">
        <f t="shared" si="1"/>
        <v>1</v>
      </c>
      <c r="G16" s="95">
        <f t="shared" si="2"/>
        <v>43457</v>
      </c>
      <c r="H16" s="88">
        <v>43444</v>
      </c>
      <c r="I16" s="10" t="str">
        <f t="shared" si="3"/>
        <v>On Time</v>
      </c>
      <c r="J16" s="10">
        <f t="shared" si="4"/>
        <v>13</v>
      </c>
    </row>
    <row r="17" spans="1:10" s="11" customFormat="1" ht="15.75" customHeight="1" x14ac:dyDescent="0.2">
      <c r="A17" s="16" t="s">
        <v>31</v>
      </c>
      <c r="B17" s="94" t="s">
        <v>229</v>
      </c>
      <c r="C17" s="95">
        <v>43269</v>
      </c>
      <c r="D17" s="95">
        <v>43253</v>
      </c>
      <c r="E17" s="96">
        <f t="shared" si="0"/>
        <v>43283</v>
      </c>
      <c r="F17" s="95" t="b">
        <f t="shared" si="1"/>
        <v>0</v>
      </c>
      <c r="G17" s="95">
        <f t="shared" si="2"/>
        <v>43283</v>
      </c>
      <c r="H17" s="88">
        <v>43444</v>
      </c>
      <c r="I17" s="10" t="str">
        <f t="shared" si="3"/>
        <v>Late</v>
      </c>
      <c r="J17" s="10">
        <f t="shared" si="4"/>
        <v>-161</v>
      </c>
    </row>
    <row r="18" spans="1:10" s="11" customFormat="1" ht="15.75" customHeight="1" x14ac:dyDescent="0.2">
      <c r="A18" s="16" t="s">
        <v>32</v>
      </c>
      <c r="B18" s="94" t="s">
        <v>265</v>
      </c>
      <c r="C18" s="95">
        <v>43328</v>
      </c>
      <c r="D18" s="95">
        <v>43295</v>
      </c>
      <c r="E18" s="96">
        <f t="shared" si="0"/>
        <v>43325</v>
      </c>
      <c r="F18" s="95" t="b">
        <f t="shared" si="1"/>
        <v>0</v>
      </c>
      <c r="G18" s="95">
        <f t="shared" si="2"/>
        <v>43325</v>
      </c>
      <c r="H18" s="88">
        <v>43444</v>
      </c>
      <c r="I18" s="10" t="str">
        <f t="shared" si="3"/>
        <v>Late</v>
      </c>
      <c r="J18" s="10">
        <f t="shared" si="4"/>
        <v>-119</v>
      </c>
    </row>
    <row r="19" spans="1:10" s="11" customFormat="1" ht="15.75" customHeight="1" x14ac:dyDescent="0.2">
      <c r="A19" s="16" t="s">
        <v>33</v>
      </c>
      <c r="B19" s="94" t="s">
        <v>228</v>
      </c>
      <c r="C19" s="95">
        <v>43269</v>
      </c>
      <c r="D19" s="95">
        <v>43252</v>
      </c>
      <c r="E19" s="96">
        <f t="shared" si="0"/>
        <v>43282</v>
      </c>
      <c r="F19" s="95" t="b">
        <f t="shared" si="1"/>
        <v>0</v>
      </c>
      <c r="G19" s="95">
        <f t="shared" si="2"/>
        <v>43282</v>
      </c>
      <c r="H19" s="88">
        <v>43447</v>
      </c>
      <c r="I19" s="10" t="str">
        <f t="shared" si="3"/>
        <v>Late</v>
      </c>
      <c r="J19" s="10">
        <f t="shared" si="4"/>
        <v>-165</v>
      </c>
    </row>
    <row r="20" spans="1:10" s="11" customFormat="1" ht="15.75" customHeight="1" x14ac:dyDescent="0.2">
      <c r="A20" s="16" t="s">
        <v>34</v>
      </c>
      <c r="B20" s="94" t="s">
        <v>200</v>
      </c>
      <c r="C20" s="95">
        <v>43202</v>
      </c>
      <c r="D20" s="95">
        <v>43199</v>
      </c>
      <c r="E20" s="96">
        <f t="shared" si="0"/>
        <v>43229</v>
      </c>
      <c r="F20" s="95" t="b">
        <f t="shared" si="1"/>
        <v>0</v>
      </c>
      <c r="G20" s="95">
        <f t="shared" si="2"/>
        <v>43229</v>
      </c>
      <c r="H20" s="88">
        <v>43203</v>
      </c>
      <c r="I20" s="10" t="str">
        <f t="shared" si="3"/>
        <v>On Time</v>
      </c>
      <c r="J20" s="10">
        <f t="shared" si="4"/>
        <v>26</v>
      </c>
    </row>
    <row r="21" spans="1:10" s="11" customFormat="1" ht="15.75" customHeight="1" x14ac:dyDescent="0.2">
      <c r="A21" s="16" t="s">
        <v>35</v>
      </c>
      <c r="B21" s="94" t="s">
        <v>270</v>
      </c>
      <c r="C21" s="95">
        <v>43329</v>
      </c>
      <c r="D21" s="95">
        <v>43329</v>
      </c>
      <c r="E21" s="96">
        <f t="shared" si="0"/>
        <v>43359</v>
      </c>
      <c r="F21" s="95" t="b">
        <f t="shared" si="1"/>
        <v>1</v>
      </c>
      <c r="G21" s="95">
        <f t="shared" si="2"/>
        <v>43457</v>
      </c>
      <c r="H21" s="88">
        <v>43444</v>
      </c>
      <c r="I21" s="10" t="str">
        <f t="shared" si="3"/>
        <v>On Time</v>
      </c>
      <c r="J21" s="10">
        <f t="shared" si="4"/>
        <v>13</v>
      </c>
    </row>
    <row r="22" spans="1:10" s="11" customFormat="1" ht="15.75" customHeight="1" x14ac:dyDescent="0.2">
      <c r="A22" s="16" t="s">
        <v>36</v>
      </c>
      <c r="B22" s="94" t="s">
        <v>184</v>
      </c>
      <c r="C22" s="95">
        <v>43182</v>
      </c>
      <c r="D22" s="95">
        <v>43168</v>
      </c>
      <c r="E22" s="96">
        <f t="shared" si="0"/>
        <v>43198</v>
      </c>
      <c r="F22" s="95" t="b">
        <f t="shared" si="1"/>
        <v>0</v>
      </c>
      <c r="G22" s="95">
        <f t="shared" si="2"/>
        <v>43198</v>
      </c>
      <c r="H22" s="88">
        <v>43193</v>
      </c>
      <c r="I22" s="10" t="str">
        <f t="shared" si="3"/>
        <v>On Time</v>
      </c>
      <c r="J22" s="10">
        <f t="shared" si="4"/>
        <v>5</v>
      </c>
    </row>
    <row r="23" spans="1:10" s="11" customFormat="1" ht="15.75" customHeight="1" x14ac:dyDescent="0.2">
      <c r="A23" s="16" t="s">
        <v>37</v>
      </c>
      <c r="B23" s="94" t="s">
        <v>182</v>
      </c>
      <c r="C23" s="95">
        <v>43182</v>
      </c>
      <c r="D23" s="95">
        <v>43175</v>
      </c>
      <c r="E23" s="96">
        <f t="shared" si="0"/>
        <v>43205</v>
      </c>
      <c r="F23" s="95" t="b">
        <f t="shared" si="1"/>
        <v>0</v>
      </c>
      <c r="G23" s="95">
        <f t="shared" si="2"/>
        <v>43205</v>
      </c>
      <c r="H23" s="88">
        <v>43202</v>
      </c>
      <c r="I23" s="10" t="str">
        <f t="shared" si="3"/>
        <v>On Time</v>
      </c>
      <c r="J23" s="10">
        <f t="shared" si="4"/>
        <v>3</v>
      </c>
    </row>
    <row r="24" spans="1:10" s="11" customFormat="1" ht="15.75" customHeight="1" x14ac:dyDescent="0.2">
      <c r="A24" s="16" t="s">
        <v>54</v>
      </c>
      <c r="B24" s="94" t="s">
        <v>132</v>
      </c>
      <c r="C24" s="95">
        <v>43047</v>
      </c>
      <c r="D24" s="95">
        <v>43035</v>
      </c>
      <c r="E24" s="96">
        <f t="shared" si="0"/>
        <v>43065</v>
      </c>
      <c r="F24" s="95" t="b">
        <f t="shared" si="1"/>
        <v>0</v>
      </c>
      <c r="G24" s="95">
        <f t="shared" si="2"/>
        <v>43065</v>
      </c>
      <c r="H24" s="88">
        <v>43068</v>
      </c>
      <c r="I24" s="10" t="str">
        <f t="shared" si="3"/>
        <v>Late</v>
      </c>
      <c r="J24" s="10">
        <f t="shared" si="4"/>
        <v>-3</v>
      </c>
    </row>
    <row r="25" spans="1:10" s="11" customFormat="1" ht="15.75" customHeight="1" x14ac:dyDescent="0.2">
      <c r="A25" s="16" t="s">
        <v>40</v>
      </c>
      <c r="B25" s="94" t="s">
        <v>185</v>
      </c>
      <c r="C25" s="95">
        <v>43182</v>
      </c>
      <c r="D25" s="95">
        <v>43164</v>
      </c>
      <c r="E25" s="96">
        <f t="shared" ref="E25:E39" si="5">ConventionDate+30</f>
        <v>43194</v>
      </c>
      <c r="F25" s="95" t="b">
        <f t="shared" ref="F25:F39" si="6">AND(PreliminaryDueDate&gt;=WritDay,PreliminaryDueDate&lt;=ReturnWritDay)</f>
        <v>0</v>
      </c>
      <c r="G25" s="95">
        <f t="shared" ref="G25:G39" si="7">IF(ISBLANK(ConventionDate)," ",IF(DueDuringElectionPeriod=FALSE,PreliminaryDueDate,ElectionDay+90))</f>
        <v>43194</v>
      </c>
      <c r="H25" s="88">
        <v>43196</v>
      </c>
      <c r="I25" s="10" t="str">
        <f t="shared" ref="I25:I39" si="8">IF(ISBLANK(DateFiled)," ",IF(DateFiled&gt;DueDate,"Late","On Time"))</f>
        <v>Late</v>
      </c>
      <c r="J25" s="10">
        <f t="shared" si="4"/>
        <v>-2</v>
      </c>
    </row>
    <row r="26" spans="1:10" s="11" customFormat="1" ht="15.75" customHeight="1" x14ac:dyDescent="0.2">
      <c r="A26" s="16" t="s">
        <v>41</v>
      </c>
      <c r="B26" s="94" t="s">
        <v>199</v>
      </c>
      <c r="C26" s="95">
        <v>43202</v>
      </c>
      <c r="D26" s="95">
        <v>43196</v>
      </c>
      <c r="E26" s="96">
        <f t="shared" si="5"/>
        <v>43226</v>
      </c>
      <c r="F26" s="95" t="b">
        <f t="shared" si="6"/>
        <v>0</v>
      </c>
      <c r="G26" s="95">
        <f t="shared" si="7"/>
        <v>43226</v>
      </c>
      <c r="H26" s="88">
        <v>43266</v>
      </c>
      <c r="I26" s="10" t="str">
        <f t="shared" si="8"/>
        <v>Late</v>
      </c>
      <c r="J26" s="10">
        <f t="shared" si="4"/>
        <v>-40</v>
      </c>
    </row>
    <row r="27" spans="1:10" s="11" customFormat="1" ht="15.75" customHeight="1" x14ac:dyDescent="0.2">
      <c r="A27" s="16" t="s">
        <v>57</v>
      </c>
      <c r="B27" s="94" t="s">
        <v>266</v>
      </c>
      <c r="C27" s="95">
        <v>43328</v>
      </c>
      <c r="D27" s="95">
        <v>43322</v>
      </c>
      <c r="E27" s="96">
        <f t="shared" si="5"/>
        <v>43352</v>
      </c>
      <c r="F27" s="95" t="b">
        <f t="shared" si="6"/>
        <v>1</v>
      </c>
      <c r="G27" s="95">
        <f t="shared" si="7"/>
        <v>43457</v>
      </c>
      <c r="H27" s="88">
        <v>43333</v>
      </c>
      <c r="I27" s="10" t="str">
        <f t="shared" si="8"/>
        <v>On Time</v>
      </c>
      <c r="J27" s="10">
        <f t="shared" si="4"/>
        <v>124</v>
      </c>
    </row>
    <row r="28" spans="1:10" s="11" customFormat="1" ht="15.75" customHeight="1" x14ac:dyDescent="0.2">
      <c r="A28" s="16" t="s">
        <v>93</v>
      </c>
      <c r="B28" s="94" t="s">
        <v>198</v>
      </c>
      <c r="C28" s="95">
        <v>43202</v>
      </c>
      <c r="D28" s="95">
        <v>43199</v>
      </c>
      <c r="E28" s="96">
        <f t="shared" si="5"/>
        <v>43229</v>
      </c>
      <c r="F28" s="95" t="b">
        <f t="shared" si="6"/>
        <v>0</v>
      </c>
      <c r="G28" s="95">
        <f t="shared" si="7"/>
        <v>43229</v>
      </c>
      <c r="H28" s="88">
        <v>43453</v>
      </c>
      <c r="I28" s="10" t="str">
        <f t="shared" si="8"/>
        <v>Late</v>
      </c>
      <c r="J28" s="10">
        <f t="shared" si="4"/>
        <v>-224</v>
      </c>
    </row>
    <row r="29" spans="1:10" s="11" customFormat="1" ht="15.75" customHeight="1" x14ac:dyDescent="0.2">
      <c r="A29" s="16" t="s">
        <v>97</v>
      </c>
      <c r="B29" s="94" t="s">
        <v>168</v>
      </c>
      <c r="C29" s="95">
        <v>43153</v>
      </c>
      <c r="D29" s="95">
        <v>43131</v>
      </c>
      <c r="E29" s="96">
        <f t="shared" si="5"/>
        <v>43161</v>
      </c>
      <c r="F29" s="95" t="b">
        <f t="shared" si="6"/>
        <v>0</v>
      </c>
      <c r="G29" s="95">
        <f t="shared" si="7"/>
        <v>43161</v>
      </c>
      <c r="H29" s="88">
        <v>43168</v>
      </c>
      <c r="I29" s="10" t="str">
        <f t="shared" si="8"/>
        <v>Late</v>
      </c>
      <c r="J29" s="10">
        <f t="shared" si="4"/>
        <v>-7</v>
      </c>
    </row>
    <row r="30" spans="1:10" s="11" customFormat="1" ht="15.75" customHeight="1" x14ac:dyDescent="0.2">
      <c r="A30" s="16" t="s">
        <v>44</v>
      </c>
      <c r="B30" s="94" t="s">
        <v>190</v>
      </c>
      <c r="C30" s="95">
        <v>43193</v>
      </c>
      <c r="D30" s="95">
        <v>43193</v>
      </c>
      <c r="E30" s="96">
        <f t="shared" si="5"/>
        <v>43223</v>
      </c>
      <c r="F30" s="95" t="b">
        <f t="shared" si="6"/>
        <v>0</v>
      </c>
      <c r="G30" s="95">
        <f t="shared" si="7"/>
        <v>43223</v>
      </c>
      <c r="H30" s="88">
        <v>43193</v>
      </c>
      <c r="I30" s="10" t="str">
        <f t="shared" si="8"/>
        <v>On Time</v>
      </c>
      <c r="J30" s="10">
        <f t="shared" si="4"/>
        <v>30</v>
      </c>
    </row>
    <row r="31" spans="1:10" s="11" customFormat="1" ht="15.75" customHeight="1" x14ac:dyDescent="0.2">
      <c r="A31" s="16" t="s">
        <v>45</v>
      </c>
      <c r="B31" s="94" t="s">
        <v>167</v>
      </c>
      <c r="C31" s="95">
        <v>43153</v>
      </c>
      <c r="D31" s="95">
        <v>43131</v>
      </c>
      <c r="E31" s="96">
        <f t="shared" si="5"/>
        <v>43161</v>
      </c>
      <c r="F31" s="95" t="b">
        <f t="shared" si="6"/>
        <v>0</v>
      </c>
      <c r="G31" s="95">
        <v>43131</v>
      </c>
      <c r="H31" s="88">
        <v>43171</v>
      </c>
      <c r="I31" s="10" t="str">
        <f t="shared" si="8"/>
        <v>Late</v>
      </c>
      <c r="J31" s="10">
        <f t="shared" si="4"/>
        <v>-40</v>
      </c>
    </row>
    <row r="32" spans="1:10" s="11" customFormat="1" ht="15.75" customHeight="1" x14ac:dyDescent="0.2">
      <c r="A32" s="16" t="s">
        <v>58</v>
      </c>
      <c r="B32" s="94" t="s">
        <v>264</v>
      </c>
      <c r="C32" s="95">
        <v>43328</v>
      </c>
      <c r="D32" s="95">
        <v>43322</v>
      </c>
      <c r="E32" s="96">
        <f t="shared" si="5"/>
        <v>43352</v>
      </c>
      <c r="F32" s="95" t="b">
        <f t="shared" si="6"/>
        <v>1</v>
      </c>
      <c r="G32" s="95">
        <f t="shared" si="7"/>
        <v>43457</v>
      </c>
      <c r="H32" s="88">
        <v>43444</v>
      </c>
      <c r="I32" s="10" t="str">
        <f t="shared" si="8"/>
        <v>On Time</v>
      </c>
      <c r="J32" s="10">
        <f t="shared" si="4"/>
        <v>13</v>
      </c>
    </row>
    <row r="33" spans="1:10" s="11" customFormat="1" ht="15.75" customHeight="1" x14ac:dyDescent="0.2">
      <c r="A33" s="16" t="s">
        <v>46</v>
      </c>
      <c r="B33" s="94" t="s">
        <v>148</v>
      </c>
      <c r="C33" s="95">
        <v>43117</v>
      </c>
      <c r="D33" s="95">
        <v>43056</v>
      </c>
      <c r="E33" s="96">
        <f t="shared" si="5"/>
        <v>43086</v>
      </c>
      <c r="F33" s="95" t="b">
        <f t="shared" si="6"/>
        <v>0</v>
      </c>
      <c r="G33" s="95">
        <f t="shared" si="7"/>
        <v>43086</v>
      </c>
      <c r="H33" s="88">
        <v>43117</v>
      </c>
      <c r="I33" s="10" t="str">
        <f t="shared" si="8"/>
        <v>Late</v>
      </c>
      <c r="J33" s="10">
        <f t="shared" si="4"/>
        <v>-31</v>
      </c>
    </row>
    <row r="34" spans="1:10" s="11" customFormat="1" ht="15.75" customHeight="1" x14ac:dyDescent="0.2">
      <c r="A34" s="16" t="s">
        <v>46</v>
      </c>
      <c r="B34" s="94" t="s">
        <v>260</v>
      </c>
      <c r="C34" s="95">
        <v>43322</v>
      </c>
      <c r="D34" s="95">
        <v>43284</v>
      </c>
      <c r="E34" s="96">
        <f t="shared" si="5"/>
        <v>43314</v>
      </c>
      <c r="F34" s="95" t="b">
        <f t="shared" si="6"/>
        <v>0</v>
      </c>
      <c r="G34" s="95">
        <f t="shared" si="7"/>
        <v>43314</v>
      </c>
      <c r="H34" s="88">
        <v>43328</v>
      </c>
      <c r="I34" s="10" t="str">
        <f t="shared" si="8"/>
        <v>Late</v>
      </c>
      <c r="J34" s="10">
        <f t="shared" si="4"/>
        <v>-14</v>
      </c>
    </row>
    <row r="35" spans="1:10" s="11" customFormat="1" ht="15.75" customHeight="1" x14ac:dyDescent="0.2">
      <c r="A35" s="16" t="s">
        <v>47</v>
      </c>
      <c r="B35" s="94" t="s">
        <v>131</v>
      </c>
      <c r="C35" s="95">
        <v>43047</v>
      </c>
      <c r="D35" s="95">
        <v>43029</v>
      </c>
      <c r="E35" s="96">
        <f t="shared" si="5"/>
        <v>43059</v>
      </c>
      <c r="F35" s="95" t="b">
        <f t="shared" si="6"/>
        <v>0</v>
      </c>
      <c r="G35" s="95">
        <f t="shared" si="7"/>
        <v>43059</v>
      </c>
      <c r="H35" s="88">
        <v>43068</v>
      </c>
      <c r="I35" s="10" t="str">
        <f t="shared" si="8"/>
        <v>Late</v>
      </c>
      <c r="J35" s="10">
        <f t="shared" si="4"/>
        <v>-9</v>
      </c>
    </row>
    <row r="36" spans="1:10" s="11" customFormat="1" ht="15.75" customHeight="1" x14ac:dyDescent="0.2">
      <c r="A36" s="16" t="s">
        <v>48</v>
      </c>
      <c r="B36" s="94" t="s">
        <v>136</v>
      </c>
      <c r="C36" s="95">
        <v>43068</v>
      </c>
      <c r="D36" s="95">
        <v>43049</v>
      </c>
      <c r="E36" s="96">
        <f t="shared" si="5"/>
        <v>43079</v>
      </c>
      <c r="F36" s="95" t="b">
        <f t="shared" si="6"/>
        <v>0</v>
      </c>
      <c r="G36" s="95">
        <f t="shared" si="7"/>
        <v>43079</v>
      </c>
      <c r="H36" s="88">
        <v>43068</v>
      </c>
      <c r="I36" s="10" t="str">
        <f t="shared" si="8"/>
        <v>On Time</v>
      </c>
      <c r="J36" s="10">
        <f t="shared" si="4"/>
        <v>11</v>
      </c>
    </row>
    <row r="37" spans="1:10" s="11" customFormat="1" ht="15.75" customHeight="1" x14ac:dyDescent="0.2">
      <c r="A37" s="16" t="s">
        <v>55</v>
      </c>
      <c r="B37" s="94" t="s">
        <v>169</v>
      </c>
      <c r="C37" s="95">
        <v>43068</v>
      </c>
      <c r="D37" s="95">
        <v>43129</v>
      </c>
      <c r="E37" s="96">
        <f t="shared" si="5"/>
        <v>43159</v>
      </c>
      <c r="F37" s="95" t="b">
        <f t="shared" si="6"/>
        <v>0</v>
      </c>
      <c r="G37" s="95">
        <f t="shared" si="7"/>
        <v>43159</v>
      </c>
      <c r="H37" s="88">
        <v>43168</v>
      </c>
      <c r="I37" s="10" t="str">
        <f t="shared" si="8"/>
        <v>Late</v>
      </c>
      <c r="J37" s="10">
        <f t="shared" si="4"/>
        <v>-9</v>
      </c>
    </row>
    <row r="38" spans="1:10" s="11" customFormat="1" ht="15.75" customHeight="1" x14ac:dyDescent="0.2">
      <c r="A38" s="16" t="s">
        <v>49</v>
      </c>
      <c r="B38" s="94" t="s">
        <v>183</v>
      </c>
      <c r="C38" s="95">
        <v>43182</v>
      </c>
      <c r="D38" s="95">
        <v>43171</v>
      </c>
      <c r="E38" s="96">
        <f t="shared" si="5"/>
        <v>43201</v>
      </c>
      <c r="F38" s="95" t="b">
        <f t="shared" si="6"/>
        <v>0</v>
      </c>
      <c r="G38" s="95">
        <f t="shared" si="7"/>
        <v>43201</v>
      </c>
      <c r="H38" s="88">
        <v>43193</v>
      </c>
      <c r="I38" s="10" t="str">
        <f t="shared" si="8"/>
        <v>On Time</v>
      </c>
      <c r="J38" s="10">
        <f t="shared" si="4"/>
        <v>8</v>
      </c>
    </row>
    <row r="39" spans="1:10" s="11" customFormat="1" ht="15.75" customHeight="1" x14ac:dyDescent="0.2">
      <c r="A39" s="16" t="s">
        <v>50</v>
      </c>
      <c r="B39" s="94" t="s">
        <v>230</v>
      </c>
      <c r="C39" s="95">
        <v>43269</v>
      </c>
      <c r="D39" s="95">
        <v>43253</v>
      </c>
      <c r="E39" s="96">
        <f t="shared" si="5"/>
        <v>43283</v>
      </c>
      <c r="F39" s="95" t="b">
        <f t="shared" si="6"/>
        <v>0</v>
      </c>
      <c r="G39" s="95">
        <f t="shared" si="7"/>
        <v>43283</v>
      </c>
      <c r="H39" s="88">
        <v>43444</v>
      </c>
      <c r="I39" s="10" t="str">
        <f t="shared" si="8"/>
        <v>Late</v>
      </c>
      <c r="J39" s="10">
        <f t="shared" si="4"/>
        <v>-161</v>
      </c>
    </row>
    <row r="40" spans="1:10" s="78" customFormat="1" ht="15.75" customHeight="1" x14ac:dyDescent="0.2">
      <c r="A40" s="13" t="s">
        <v>59</v>
      </c>
      <c r="B40" s="91">
        <f>COUNTA(B9:B39)</f>
        <v>31</v>
      </c>
      <c r="C40" s="91"/>
      <c r="D40" s="91"/>
      <c r="E40" s="90"/>
      <c r="F40" s="91"/>
      <c r="G40" s="91"/>
      <c r="H40" s="91">
        <f>COUNTA(H9:H39)</f>
        <v>31</v>
      </c>
      <c r="I40" s="114" t="s">
        <v>568</v>
      </c>
      <c r="J40" s="17">
        <f>AVERAGEIF(J9:J39,"&lt;&gt;N/A")</f>
        <v>-22.677419354838708</v>
      </c>
    </row>
    <row r="41" spans="1:10" s="11" customFormat="1" ht="15.75" customHeight="1" x14ac:dyDescent="0.2">
      <c r="A41" s="7" t="s">
        <v>292</v>
      </c>
      <c r="B41" s="92"/>
      <c r="C41" s="93"/>
      <c r="D41" s="93"/>
      <c r="E41" s="92"/>
      <c r="F41" s="93"/>
      <c r="G41" s="93"/>
      <c r="H41" s="92"/>
      <c r="I41" s="8"/>
      <c r="J41" s="66"/>
    </row>
    <row r="42" spans="1:10" s="11" customFormat="1" ht="15.75" customHeight="1" x14ac:dyDescent="0.2">
      <c r="A42" s="16" t="s">
        <v>10</v>
      </c>
      <c r="B42" s="94" t="s">
        <v>487</v>
      </c>
      <c r="C42" s="104"/>
      <c r="D42" s="104"/>
      <c r="E42" s="94"/>
      <c r="F42" s="105"/>
      <c r="G42" s="87">
        <f t="shared" ref="G42:G71" si="9">DueDateEFRC</f>
        <v>43438</v>
      </c>
      <c r="H42" s="88">
        <v>43455</v>
      </c>
      <c r="I42" s="10" t="str">
        <f t="shared" ref="I42:I71" si="10">IF(ISBLANK(DateFiled)," ",IF(DateFiled&gt;DueDate,"Late","On Time"))</f>
        <v>Late</v>
      </c>
      <c r="J42" s="10">
        <f t="shared" ref="J42:J71" si="11">IF(I42=" ","N/A",DueDate-DateFiled)</f>
        <v>-17</v>
      </c>
    </row>
    <row r="43" spans="1:10" s="11" customFormat="1" ht="15.75" customHeight="1" x14ac:dyDescent="0.2">
      <c r="A43" s="16" t="s">
        <v>17</v>
      </c>
      <c r="B43" s="94" t="s">
        <v>488</v>
      </c>
      <c r="C43" s="104"/>
      <c r="D43" s="104"/>
      <c r="E43" s="94"/>
      <c r="F43" s="105"/>
      <c r="G43" s="87">
        <f t="shared" si="9"/>
        <v>43438</v>
      </c>
      <c r="H43" s="88">
        <v>43430</v>
      </c>
      <c r="I43" s="10" t="str">
        <f t="shared" si="10"/>
        <v>On Time</v>
      </c>
      <c r="J43" s="10">
        <f t="shared" si="11"/>
        <v>8</v>
      </c>
    </row>
    <row r="44" spans="1:10" s="11" customFormat="1" ht="15.75" customHeight="1" x14ac:dyDescent="0.2">
      <c r="A44" s="16" t="s">
        <v>18</v>
      </c>
      <c r="B44" s="94" t="s">
        <v>489</v>
      </c>
      <c r="C44" s="104"/>
      <c r="D44" s="104"/>
      <c r="E44" s="94"/>
      <c r="F44" s="105"/>
      <c r="G44" s="87">
        <f t="shared" si="9"/>
        <v>43438</v>
      </c>
      <c r="H44" s="88">
        <v>43427</v>
      </c>
      <c r="I44" s="10" t="str">
        <f t="shared" si="10"/>
        <v>On Time</v>
      </c>
      <c r="J44" s="10">
        <f t="shared" si="11"/>
        <v>11</v>
      </c>
    </row>
    <row r="45" spans="1:10" s="11" customFormat="1" ht="15.75" customHeight="1" x14ac:dyDescent="0.2">
      <c r="A45" s="16" t="s">
        <v>19</v>
      </c>
      <c r="B45" s="94" t="s">
        <v>490</v>
      </c>
      <c r="C45" s="104"/>
      <c r="D45" s="104"/>
      <c r="E45" s="94"/>
      <c r="F45" s="105"/>
      <c r="G45" s="87">
        <f t="shared" si="9"/>
        <v>43438</v>
      </c>
      <c r="H45" s="88">
        <v>43427</v>
      </c>
      <c r="I45" s="10" t="str">
        <f t="shared" si="10"/>
        <v>On Time</v>
      </c>
      <c r="J45" s="10">
        <f t="shared" si="11"/>
        <v>11</v>
      </c>
    </row>
    <row r="46" spans="1:10" s="11" customFormat="1" ht="15.75" customHeight="1" x14ac:dyDescent="0.2">
      <c r="A46" s="16" t="s">
        <v>27</v>
      </c>
      <c r="B46" s="94" t="s">
        <v>491</v>
      </c>
      <c r="C46" s="104"/>
      <c r="D46" s="104"/>
      <c r="E46" s="94"/>
      <c r="F46" s="105"/>
      <c r="G46" s="87">
        <f t="shared" si="9"/>
        <v>43438</v>
      </c>
      <c r="H46" s="88">
        <v>43447</v>
      </c>
      <c r="I46" s="10" t="str">
        <f t="shared" si="10"/>
        <v>Late</v>
      </c>
      <c r="J46" s="10">
        <f t="shared" si="11"/>
        <v>-9</v>
      </c>
    </row>
    <row r="47" spans="1:10" s="11" customFormat="1" ht="15.75" customHeight="1" x14ac:dyDescent="0.2">
      <c r="A47" s="16" t="s">
        <v>28</v>
      </c>
      <c r="B47" s="94" t="s">
        <v>492</v>
      </c>
      <c r="C47" s="104"/>
      <c r="D47" s="104"/>
      <c r="E47" s="94"/>
      <c r="F47" s="105"/>
      <c r="G47" s="87">
        <f t="shared" si="9"/>
        <v>43438</v>
      </c>
      <c r="H47" s="88">
        <v>43447</v>
      </c>
      <c r="I47" s="10" t="str">
        <f t="shared" si="10"/>
        <v>Late</v>
      </c>
      <c r="J47" s="10">
        <f t="shared" si="11"/>
        <v>-9</v>
      </c>
    </row>
    <row r="48" spans="1:10" s="11" customFormat="1" ht="15.75" customHeight="1" x14ac:dyDescent="0.2">
      <c r="A48" s="16" t="s">
        <v>29</v>
      </c>
      <c r="B48" s="94" t="s">
        <v>493</v>
      </c>
      <c r="C48" s="104"/>
      <c r="D48" s="104"/>
      <c r="E48" s="94"/>
      <c r="F48" s="105"/>
      <c r="G48" s="87">
        <f t="shared" si="9"/>
        <v>43438</v>
      </c>
      <c r="H48" s="88">
        <v>43438</v>
      </c>
      <c r="I48" s="10" t="str">
        <f t="shared" si="10"/>
        <v>On Time</v>
      </c>
      <c r="J48" s="10">
        <f t="shared" si="11"/>
        <v>0</v>
      </c>
    </row>
    <row r="49" spans="1:10" s="11" customFormat="1" ht="15.75" customHeight="1" x14ac:dyDescent="0.2">
      <c r="A49" s="16" t="s">
        <v>31</v>
      </c>
      <c r="B49" s="94" t="s">
        <v>494</v>
      </c>
      <c r="C49" s="104"/>
      <c r="D49" s="104"/>
      <c r="E49" s="94"/>
      <c r="F49" s="105"/>
      <c r="G49" s="87">
        <f t="shared" si="9"/>
        <v>43438</v>
      </c>
      <c r="H49" s="88">
        <v>43439</v>
      </c>
      <c r="I49" s="10" t="str">
        <f t="shared" si="10"/>
        <v>Late</v>
      </c>
      <c r="J49" s="10">
        <f t="shared" si="11"/>
        <v>-1</v>
      </c>
    </row>
    <row r="50" spans="1:10" s="11" customFormat="1" ht="15.75" customHeight="1" x14ac:dyDescent="0.2">
      <c r="A50" s="16" t="s">
        <v>32</v>
      </c>
      <c r="B50" s="94" t="s">
        <v>495</v>
      </c>
      <c r="C50" s="104"/>
      <c r="D50" s="104"/>
      <c r="E50" s="94"/>
      <c r="F50" s="105"/>
      <c r="G50" s="87">
        <f t="shared" si="9"/>
        <v>43438</v>
      </c>
      <c r="H50" s="88">
        <v>43439</v>
      </c>
      <c r="I50" s="10" t="str">
        <f t="shared" si="10"/>
        <v>Late</v>
      </c>
      <c r="J50" s="10">
        <f t="shared" si="11"/>
        <v>-1</v>
      </c>
    </row>
    <row r="51" spans="1:10" s="11" customFormat="1" ht="15.75" customHeight="1" x14ac:dyDescent="0.2">
      <c r="A51" s="16" t="s">
        <v>33</v>
      </c>
      <c r="B51" s="94" t="s">
        <v>496</v>
      </c>
      <c r="C51" s="104"/>
      <c r="D51" s="104"/>
      <c r="E51" s="94"/>
      <c r="F51" s="105"/>
      <c r="G51" s="87">
        <f t="shared" si="9"/>
        <v>43438</v>
      </c>
      <c r="H51" s="88">
        <v>43438</v>
      </c>
      <c r="I51" s="10" t="str">
        <f t="shared" si="10"/>
        <v>On Time</v>
      </c>
      <c r="J51" s="10">
        <f t="shared" si="11"/>
        <v>0</v>
      </c>
    </row>
    <row r="52" spans="1:10" s="11" customFormat="1" ht="15.75" customHeight="1" x14ac:dyDescent="0.2">
      <c r="A52" s="16" t="s">
        <v>34</v>
      </c>
      <c r="B52" s="94" t="s">
        <v>497</v>
      </c>
      <c r="C52" s="104"/>
      <c r="D52" s="104"/>
      <c r="E52" s="94"/>
      <c r="F52" s="105"/>
      <c r="G52" s="87">
        <f t="shared" si="9"/>
        <v>43438</v>
      </c>
      <c r="H52" s="88">
        <v>43438</v>
      </c>
      <c r="I52" s="10" t="str">
        <f t="shared" si="10"/>
        <v>On Time</v>
      </c>
      <c r="J52" s="10">
        <f t="shared" si="11"/>
        <v>0</v>
      </c>
    </row>
    <row r="53" spans="1:10" s="11" customFormat="1" ht="15.75" customHeight="1" x14ac:dyDescent="0.2">
      <c r="A53" s="16" t="s">
        <v>35</v>
      </c>
      <c r="B53" s="94" t="s">
        <v>498</v>
      </c>
      <c r="C53" s="104"/>
      <c r="D53" s="104"/>
      <c r="E53" s="94"/>
      <c r="F53" s="105"/>
      <c r="G53" s="87">
        <f t="shared" si="9"/>
        <v>43438</v>
      </c>
      <c r="H53" s="88">
        <v>43430</v>
      </c>
      <c r="I53" s="10" t="str">
        <f t="shared" si="10"/>
        <v>On Time</v>
      </c>
      <c r="J53" s="10">
        <f t="shared" si="11"/>
        <v>8</v>
      </c>
    </row>
    <row r="54" spans="1:10" s="11" customFormat="1" ht="15.75" customHeight="1" x14ac:dyDescent="0.2">
      <c r="A54" s="16" t="s">
        <v>36</v>
      </c>
      <c r="B54" s="94" t="s">
        <v>499</v>
      </c>
      <c r="C54" s="104"/>
      <c r="D54" s="104"/>
      <c r="E54" s="94"/>
      <c r="F54" s="105"/>
      <c r="G54" s="87">
        <f t="shared" si="9"/>
        <v>43438</v>
      </c>
      <c r="H54" s="88">
        <v>43438</v>
      </c>
      <c r="I54" s="10" t="str">
        <f t="shared" si="10"/>
        <v>On Time</v>
      </c>
      <c r="J54" s="10">
        <f t="shared" si="11"/>
        <v>0</v>
      </c>
    </row>
    <row r="55" spans="1:10" s="11" customFormat="1" ht="15.75" customHeight="1" x14ac:dyDescent="0.2">
      <c r="A55" s="16" t="s">
        <v>37</v>
      </c>
      <c r="B55" s="94" t="s">
        <v>500</v>
      </c>
      <c r="C55" s="104"/>
      <c r="D55" s="104"/>
      <c r="E55" s="94"/>
      <c r="F55" s="105"/>
      <c r="G55" s="87">
        <f t="shared" si="9"/>
        <v>43438</v>
      </c>
      <c r="H55" s="88">
        <v>43438</v>
      </c>
      <c r="I55" s="10" t="str">
        <f t="shared" si="10"/>
        <v>On Time</v>
      </c>
      <c r="J55" s="10">
        <f t="shared" si="11"/>
        <v>0</v>
      </c>
    </row>
    <row r="56" spans="1:10" s="11" customFormat="1" ht="15.75" customHeight="1" x14ac:dyDescent="0.2">
      <c r="A56" s="16" t="s">
        <v>38</v>
      </c>
      <c r="B56" s="94" t="s">
        <v>501</v>
      </c>
      <c r="C56" s="104"/>
      <c r="D56" s="104"/>
      <c r="E56" s="94"/>
      <c r="F56" s="105"/>
      <c r="G56" s="87">
        <f t="shared" si="9"/>
        <v>43438</v>
      </c>
      <c r="H56" s="88">
        <v>43427</v>
      </c>
      <c r="I56" s="10" t="str">
        <f t="shared" si="10"/>
        <v>On Time</v>
      </c>
      <c r="J56" s="10">
        <f t="shared" si="11"/>
        <v>11</v>
      </c>
    </row>
    <row r="57" spans="1:10" s="11" customFormat="1" ht="15.75" customHeight="1" x14ac:dyDescent="0.2">
      <c r="A57" s="16" t="s">
        <v>39</v>
      </c>
      <c r="B57" s="94" t="s">
        <v>502</v>
      </c>
      <c r="C57" s="104"/>
      <c r="D57" s="104"/>
      <c r="E57" s="94"/>
      <c r="F57" s="105"/>
      <c r="G57" s="87">
        <f t="shared" si="9"/>
        <v>43438</v>
      </c>
      <c r="H57" s="88">
        <v>43453</v>
      </c>
      <c r="I57" s="10" t="str">
        <f t="shared" si="10"/>
        <v>Late</v>
      </c>
      <c r="J57" s="10">
        <f t="shared" si="11"/>
        <v>-15</v>
      </c>
    </row>
    <row r="58" spans="1:10" s="11" customFormat="1" ht="15.75" customHeight="1" x14ac:dyDescent="0.2">
      <c r="A58" s="16" t="s">
        <v>40</v>
      </c>
      <c r="B58" s="94" t="s">
        <v>503</v>
      </c>
      <c r="C58" s="104"/>
      <c r="D58" s="104"/>
      <c r="E58" s="94"/>
      <c r="F58" s="105"/>
      <c r="G58" s="87">
        <f t="shared" si="9"/>
        <v>43438</v>
      </c>
      <c r="H58" s="88">
        <v>43451</v>
      </c>
      <c r="I58" s="10" t="str">
        <f t="shared" si="10"/>
        <v>Late</v>
      </c>
      <c r="J58" s="10">
        <f t="shared" si="11"/>
        <v>-13</v>
      </c>
    </row>
    <row r="59" spans="1:10" s="11" customFormat="1" ht="15.75" customHeight="1" x14ac:dyDescent="0.2">
      <c r="A59" s="16" t="s">
        <v>41</v>
      </c>
      <c r="B59" s="94" t="s">
        <v>504</v>
      </c>
      <c r="C59" s="104"/>
      <c r="D59" s="104"/>
      <c r="E59" s="94"/>
      <c r="F59" s="105"/>
      <c r="G59" s="87">
        <f t="shared" si="9"/>
        <v>43438</v>
      </c>
      <c r="H59" s="88">
        <v>43438</v>
      </c>
      <c r="I59" s="10" t="str">
        <f t="shared" si="10"/>
        <v>On Time</v>
      </c>
      <c r="J59" s="10">
        <f t="shared" si="11"/>
        <v>0</v>
      </c>
    </row>
    <row r="60" spans="1:10" s="11" customFormat="1" ht="15.75" customHeight="1" x14ac:dyDescent="0.2">
      <c r="A60" s="16" t="s">
        <v>290</v>
      </c>
      <c r="B60" s="94" t="s">
        <v>505</v>
      </c>
      <c r="C60" s="104"/>
      <c r="D60" s="104"/>
      <c r="E60" s="94"/>
      <c r="F60" s="105"/>
      <c r="G60" s="87">
        <f t="shared" si="9"/>
        <v>43438</v>
      </c>
      <c r="H60" s="88">
        <v>43427</v>
      </c>
      <c r="I60" s="10" t="str">
        <f t="shared" si="10"/>
        <v>On Time</v>
      </c>
      <c r="J60" s="10">
        <f t="shared" si="11"/>
        <v>11</v>
      </c>
    </row>
    <row r="61" spans="1:10" s="11" customFormat="1" ht="15.75" customHeight="1" x14ac:dyDescent="0.2">
      <c r="A61" s="16" t="s">
        <v>291</v>
      </c>
      <c r="B61" s="94" t="s">
        <v>506</v>
      </c>
      <c r="C61" s="104"/>
      <c r="D61" s="104"/>
      <c r="E61" s="94"/>
      <c r="F61" s="105"/>
      <c r="G61" s="87">
        <f t="shared" si="9"/>
        <v>43438</v>
      </c>
      <c r="H61" s="88">
        <v>43439</v>
      </c>
      <c r="I61" s="10" t="str">
        <f t="shared" si="10"/>
        <v>Late</v>
      </c>
      <c r="J61" s="10">
        <f t="shared" si="11"/>
        <v>-1</v>
      </c>
    </row>
    <row r="62" spans="1:10" s="11" customFormat="1" ht="15.75" customHeight="1" x14ac:dyDescent="0.2">
      <c r="A62" s="16" t="s">
        <v>97</v>
      </c>
      <c r="B62" s="94" t="s">
        <v>507</v>
      </c>
      <c r="C62" s="104"/>
      <c r="D62" s="104"/>
      <c r="E62" s="94"/>
      <c r="F62" s="105"/>
      <c r="G62" s="87">
        <f t="shared" si="9"/>
        <v>43438</v>
      </c>
      <c r="H62" s="88">
        <v>43430</v>
      </c>
      <c r="I62" s="10" t="str">
        <f t="shared" si="10"/>
        <v>On Time</v>
      </c>
      <c r="J62" s="10">
        <f t="shared" si="11"/>
        <v>8</v>
      </c>
    </row>
    <row r="63" spans="1:10" s="11" customFormat="1" ht="15.75" customHeight="1" x14ac:dyDescent="0.2">
      <c r="A63" s="16" t="s">
        <v>44</v>
      </c>
      <c r="B63" s="94" t="s">
        <v>508</v>
      </c>
      <c r="C63" s="104"/>
      <c r="D63" s="104"/>
      <c r="E63" s="94"/>
      <c r="F63" s="105"/>
      <c r="G63" s="87">
        <f t="shared" si="9"/>
        <v>43438</v>
      </c>
      <c r="H63" s="88">
        <v>43438</v>
      </c>
      <c r="I63" s="10" t="str">
        <f t="shared" si="10"/>
        <v>On Time</v>
      </c>
      <c r="J63" s="10">
        <f t="shared" si="11"/>
        <v>0</v>
      </c>
    </row>
    <row r="64" spans="1:10" s="11" customFormat="1" ht="15.75" customHeight="1" x14ac:dyDescent="0.2">
      <c r="A64" s="16" t="s">
        <v>45</v>
      </c>
      <c r="B64" s="94" t="s">
        <v>509</v>
      </c>
      <c r="C64" s="104"/>
      <c r="D64" s="104"/>
      <c r="E64" s="94"/>
      <c r="F64" s="105"/>
      <c r="G64" s="87">
        <f t="shared" si="9"/>
        <v>43438</v>
      </c>
      <c r="H64" s="88">
        <v>43438</v>
      </c>
      <c r="I64" s="10" t="str">
        <f t="shared" si="10"/>
        <v>On Time</v>
      </c>
      <c r="J64" s="10">
        <f t="shared" si="11"/>
        <v>0</v>
      </c>
    </row>
    <row r="65" spans="1:16" s="11" customFormat="1" ht="15.75" customHeight="1" x14ac:dyDescent="0.2">
      <c r="A65" s="16" t="s">
        <v>58</v>
      </c>
      <c r="B65" s="94" t="s">
        <v>510</v>
      </c>
      <c r="C65" s="104"/>
      <c r="D65" s="104"/>
      <c r="E65" s="94"/>
      <c r="F65" s="105"/>
      <c r="G65" s="87">
        <f t="shared" si="9"/>
        <v>43438</v>
      </c>
      <c r="H65" s="88">
        <v>43447</v>
      </c>
      <c r="I65" s="10" t="str">
        <f t="shared" si="10"/>
        <v>Late</v>
      </c>
      <c r="J65" s="10">
        <f t="shared" si="11"/>
        <v>-9</v>
      </c>
    </row>
    <row r="66" spans="1:16" s="11" customFormat="1" ht="15.75" customHeight="1" x14ac:dyDescent="0.2">
      <c r="A66" s="16" t="s">
        <v>46</v>
      </c>
      <c r="B66" s="94" t="s">
        <v>511</v>
      </c>
      <c r="C66" s="104"/>
      <c r="D66" s="104"/>
      <c r="E66" s="94"/>
      <c r="F66" s="105"/>
      <c r="G66" s="87">
        <f t="shared" si="9"/>
        <v>43438</v>
      </c>
      <c r="H66" s="88">
        <v>43433</v>
      </c>
      <c r="I66" s="10" t="str">
        <f t="shared" si="10"/>
        <v>On Time</v>
      </c>
      <c r="J66" s="10">
        <f t="shared" si="11"/>
        <v>5</v>
      </c>
    </row>
    <row r="67" spans="1:16" s="11" customFormat="1" ht="15.75" customHeight="1" x14ac:dyDescent="0.2">
      <c r="A67" s="16" t="s">
        <v>47</v>
      </c>
      <c r="B67" s="94" t="s">
        <v>512</v>
      </c>
      <c r="C67" s="104"/>
      <c r="D67" s="104"/>
      <c r="E67" s="94"/>
      <c r="F67" s="105"/>
      <c r="G67" s="87">
        <f t="shared" si="9"/>
        <v>43438</v>
      </c>
      <c r="H67" s="88">
        <v>43433</v>
      </c>
      <c r="I67" s="10" t="str">
        <f t="shared" si="10"/>
        <v>On Time</v>
      </c>
      <c r="J67" s="10">
        <f t="shared" si="11"/>
        <v>5</v>
      </c>
    </row>
    <row r="68" spans="1:16" s="11" customFormat="1" ht="15.75" customHeight="1" x14ac:dyDescent="0.2">
      <c r="A68" s="16" t="s">
        <v>48</v>
      </c>
      <c r="B68" s="94" t="s">
        <v>513</v>
      </c>
      <c r="C68" s="104"/>
      <c r="D68" s="104"/>
      <c r="E68" s="94"/>
      <c r="F68" s="105"/>
      <c r="G68" s="87">
        <f t="shared" si="9"/>
        <v>43438</v>
      </c>
      <c r="H68" s="88">
        <v>43427</v>
      </c>
      <c r="I68" s="10" t="str">
        <f t="shared" si="10"/>
        <v>On Time</v>
      </c>
      <c r="J68" s="10">
        <f t="shared" si="11"/>
        <v>11</v>
      </c>
    </row>
    <row r="69" spans="1:16" s="11" customFormat="1" ht="15.75" customHeight="1" x14ac:dyDescent="0.2">
      <c r="A69" s="16" t="s">
        <v>55</v>
      </c>
      <c r="B69" s="94" t="s">
        <v>514</v>
      </c>
      <c r="C69" s="104"/>
      <c r="D69" s="104"/>
      <c r="E69" s="94"/>
      <c r="F69" s="105"/>
      <c r="G69" s="87">
        <f t="shared" si="9"/>
        <v>43438</v>
      </c>
      <c r="H69" s="88">
        <v>43430</v>
      </c>
      <c r="I69" s="10" t="str">
        <f t="shared" si="10"/>
        <v>On Time</v>
      </c>
      <c r="J69" s="10">
        <f t="shared" si="11"/>
        <v>8</v>
      </c>
    </row>
    <row r="70" spans="1:16" s="11" customFormat="1" ht="15.75" customHeight="1" x14ac:dyDescent="0.2">
      <c r="A70" s="16" t="s">
        <v>49</v>
      </c>
      <c r="B70" s="94" t="s">
        <v>515</v>
      </c>
      <c r="C70" s="104"/>
      <c r="D70" s="104"/>
      <c r="E70" s="94"/>
      <c r="F70" s="105"/>
      <c r="G70" s="87">
        <f t="shared" si="9"/>
        <v>43438</v>
      </c>
      <c r="H70" s="88">
        <v>43426</v>
      </c>
      <c r="I70" s="10" t="str">
        <f t="shared" si="10"/>
        <v>On Time</v>
      </c>
      <c r="J70" s="10">
        <f t="shared" si="11"/>
        <v>12</v>
      </c>
    </row>
    <row r="71" spans="1:16" s="11" customFormat="1" ht="15.75" customHeight="1" x14ac:dyDescent="0.2">
      <c r="A71" s="16" t="s">
        <v>50</v>
      </c>
      <c r="B71" s="94" t="s">
        <v>516</v>
      </c>
      <c r="C71" s="104"/>
      <c r="D71" s="104"/>
      <c r="E71" s="94"/>
      <c r="F71" s="105"/>
      <c r="G71" s="87">
        <f t="shared" si="9"/>
        <v>43438</v>
      </c>
      <c r="H71" s="88">
        <v>43434</v>
      </c>
      <c r="I71" s="10" t="str">
        <f t="shared" si="10"/>
        <v>On Time</v>
      </c>
      <c r="J71" s="10">
        <f t="shared" si="11"/>
        <v>4</v>
      </c>
    </row>
    <row r="72" spans="1:16" s="72" customFormat="1" ht="15.75" customHeight="1" x14ac:dyDescent="0.2">
      <c r="A72" s="13" t="s">
        <v>59</v>
      </c>
      <c r="B72" s="22">
        <f>COUNTA(B42:B71)</f>
        <v>30</v>
      </c>
      <c r="C72" s="22"/>
      <c r="D72" s="22"/>
      <c r="E72" s="13"/>
      <c r="F72" s="22"/>
      <c r="G72" s="22"/>
      <c r="H72" s="22">
        <f>COUNTA(H42:H71)</f>
        <v>30</v>
      </c>
      <c r="I72" s="115" t="s">
        <v>568</v>
      </c>
      <c r="J72" s="112">
        <f>AVERAGE(J42:J71)</f>
        <v>1.2666666666666666</v>
      </c>
    </row>
    <row r="73" spans="1:16" s="20" customFormat="1" ht="25.5" customHeight="1" thickBot="1" x14ac:dyDescent="0.25">
      <c r="A73" s="18" t="s">
        <v>0</v>
      </c>
      <c r="B73" s="34">
        <f>B7+B40+B72</f>
        <v>62</v>
      </c>
      <c r="C73" s="34"/>
      <c r="D73" s="34"/>
      <c r="E73" s="18"/>
      <c r="F73" s="34"/>
      <c r="G73" s="34"/>
      <c r="H73" s="34">
        <f>H7+H40+H72</f>
        <v>62</v>
      </c>
      <c r="I73" s="19"/>
      <c r="J73" s="19"/>
    </row>
    <row r="74" spans="1:16" ht="16.5" thickBot="1" x14ac:dyDescent="0.3">
      <c r="A74" s="73" t="s">
        <v>60</v>
      </c>
      <c r="B74" s="73"/>
      <c r="C74" s="50"/>
      <c r="D74" s="50"/>
      <c r="E74" s="73"/>
      <c r="F74" s="50"/>
      <c r="G74" s="50"/>
      <c r="H74" s="74">
        <f>H73/B73</f>
        <v>1</v>
      </c>
      <c r="I74" s="66"/>
      <c r="J74" s="68"/>
      <c r="K74" s="69"/>
      <c r="L74" s="69"/>
      <c r="M74" s="69"/>
      <c r="N74" s="69"/>
      <c r="O74" s="69"/>
      <c r="P74" s="69"/>
    </row>
    <row r="75" spans="1:16" x14ac:dyDescent="0.25">
      <c r="J75" s="68"/>
      <c r="K75" s="69"/>
      <c r="L75" s="69"/>
      <c r="M75" s="69"/>
      <c r="N75" s="69"/>
      <c r="O75" s="69"/>
      <c r="P75" s="69"/>
    </row>
    <row r="76" spans="1:16" x14ac:dyDescent="0.25">
      <c r="J76" s="68"/>
      <c r="K76" s="69"/>
      <c r="L76" s="69"/>
      <c r="M76" s="69"/>
      <c r="N76" s="69"/>
      <c r="O76" s="69"/>
      <c r="P76" s="69"/>
    </row>
    <row r="77" spans="1:16" x14ac:dyDescent="0.25">
      <c r="J77" s="68"/>
      <c r="K77" s="69"/>
      <c r="L77" s="69"/>
      <c r="M77" s="69"/>
      <c r="N77" s="69"/>
      <c r="O77" s="69"/>
      <c r="P77" s="69"/>
    </row>
    <row r="78" spans="1:16" x14ac:dyDescent="0.25">
      <c r="J78" s="68"/>
      <c r="K78" s="69"/>
      <c r="L78" s="69"/>
      <c r="M78" s="69"/>
      <c r="N78" s="69"/>
      <c r="O78" s="69"/>
      <c r="P78" s="69"/>
    </row>
  </sheetData>
  <conditionalFormatting sqref="I13:I14 I41:I71 I6:I10 I16:I17 I19:I39">
    <cfRule type="containsText" dxfId="27" priority="11" operator="containsText" text="On Time">
      <formula>NOT(ISERROR(SEARCH("On Time",I6)))</formula>
    </cfRule>
    <cfRule type="containsText" dxfId="26" priority="12" operator="containsText" text="Late">
      <formula>NOT(ISERROR(SEARCH("Late",I6)))</formula>
    </cfRule>
  </conditionalFormatting>
  <conditionalFormatting sqref="I11">
    <cfRule type="containsText" dxfId="25" priority="9" operator="containsText" text="On Time">
      <formula>NOT(ISERROR(SEARCH("On Time",I11)))</formula>
    </cfRule>
    <cfRule type="containsText" dxfId="24" priority="10" operator="containsText" text="Late">
      <formula>NOT(ISERROR(SEARCH("Late",I11)))</formula>
    </cfRule>
  </conditionalFormatting>
  <conditionalFormatting sqref="I15">
    <cfRule type="containsText" dxfId="23" priority="7" operator="containsText" text="On Time">
      <formula>NOT(ISERROR(SEARCH("On Time",I15)))</formula>
    </cfRule>
    <cfRule type="containsText" dxfId="22" priority="8" operator="containsText" text="Late">
      <formula>NOT(ISERROR(SEARCH("Late",I15)))</formula>
    </cfRule>
  </conditionalFormatting>
  <conditionalFormatting sqref="I12">
    <cfRule type="containsText" dxfId="21" priority="5" operator="containsText" text="On Time">
      <formula>NOT(ISERROR(SEARCH("On Time",I12)))</formula>
    </cfRule>
    <cfRule type="containsText" dxfId="20" priority="6" operator="containsText" text="Late">
      <formula>NOT(ISERROR(SEARCH("Late",I12)))</formula>
    </cfRule>
  </conditionalFormatting>
  <conditionalFormatting sqref="I18">
    <cfRule type="containsText" dxfId="19" priority="3" operator="containsText" text="On Time">
      <formula>NOT(ISERROR(SEARCH("On Time",I18)))</formula>
    </cfRule>
    <cfRule type="containsText" dxfId="18" priority="4" operator="containsText" text="Late">
      <formula>NOT(ISERROR(SEARCH("Late",I18)))</formula>
    </cfRule>
  </conditionalFormatting>
  <conditionalFormatting sqref="I40">
    <cfRule type="containsText" dxfId="17" priority="1" operator="containsText" text="On Time">
      <formula>NOT(ISERROR(SEARCH("On Time",I40)))</formula>
    </cfRule>
    <cfRule type="containsText" dxfId="16" priority="2" operator="containsText" text="Late">
      <formula>NOT(ISERROR(SEARCH("Late",I40)))</formula>
    </cfRule>
  </conditionalFormatting>
  <pageMargins left="0.25" right="0.25" top="0.75" bottom="0.75" header="0.3" footer="0.3"/>
  <pageSetup paperSize="5" scale="58" orientation="portrait" r:id="rId1"/>
  <headerFooter alignWithMargins="0">
    <oddHeader>&amp;L&amp;F&amp;C&amp;A&amp;R&amp;D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76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I71" sqref="I71"/>
    </sheetView>
  </sheetViews>
  <sheetFormatPr defaultColWidth="15.85546875" defaultRowHeight="15.75" x14ac:dyDescent="0.25"/>
  <cols>
    <col min="1" max="1" width="67.5703125" style="1" customWidth="1"/>
    <col min="2" max="2" width="20.85546875" style="1" customWidth="1"/>
    <col min="3" max="3" width="17.140625" style="52" customWidth="1"/>
    <col min="4" max="4" width="14.42578125" style="52" bestFit="1" customWidth="1"/>
    <col min="5" max="5" width="15.7109375" style="1" hidden="1" customWidth="1"/>
    <col min="6" max="6" width="18.42578125" style="52" hidden="1" customWidth="1"/>
    <col min="7" max="7" width="18.42578125" style="52" customWidth="1"/>
    <col min="8" max="8" width="13" style="1" bestFit="1" customWidth="1"/>
    <col min="9" max="9" width="12.85546875" style="2" bestFit="1" customWidth="1"/>
    <col min="10" max="10" width="13.28515625" style="2" customWidth="1"/>
    <col min="11" max="16384" width="15.85546875" style="1"/>
  </cols>
  <sheetData>
    <row r="1" spans="1:10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30"/>
      <c r="E1" s="43"/>
      <c r="F1" s="30"/>
      <c r="G1" s="6" t="s">
        <v>7</v>
      </c>
      <c r="I1" s="21">
        <f>'Summary-Sommaire'!B3</f>
        <v>44057</v>
      </c>
    </row>
    <row r="2" spans="1:10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  <c r="E2" s="44"/>
      <c r="F2" s="46"/>
      <c r="G2" s="46"/>
    </row>
    <row r="3" spans="1:10" s="25" customFormat="1" ht="18" customHeight="1" x14ac:dyDescent="0.25">
      <c r="A3" s="4" t="s">
        <v>556</v>
      </c>
      <c r="B3" s="4"/>
      <c r="C3" s="47"/>
      <c r="D3" s="47"/>
      <c r="E3" s="4"/>
      <c r="F3" s="47"/>
      <c r="G3" s="47"/>
      <c r="H3" s="26"/>
    </row>
    <row r="4" spans="1:10" s="29" customFormat="1" ht="24" x14ac:dyDescent="0.2">
      <c r="A4" s="27"/>
      <c r="B4" s="45" t="s">
        <v>65</v>
      </c>
      <c r="C4" s="45" t="s">
        <v>106</v>
      </c>
      <c r="D4" s="45" t="s">
        <v>66</v>
      </c>
      <c r="E4" s="45" t="s">
        <v>72</v>
      </c>
      <c r="F4" s="45" t="s">
        <v>70</v>
      </c>
      <c r="G4" s="45" t="s">
        <v>76</v>
      </c>
      <c r="H4" s="31" t="s">
        <v>1</v>
      </c>
      <c r="I4" s="31" t="s">
        <v>78</v>
      </c>
      <c r="J4" s="28"/>
    </row>
    <row r="5" spans="1:10" s="32" customFormat="1" ht="28.5" customHeight="1" x14ac:dyDescent="0.2">
      <c r="A5" s="27"/>
      <c r="B5" s="45" t="s">
        <v>68</v>
      </c>
      <c r="C5" s="45" t="s">
        <v>107</v>
      </c>
      <c r="D5" s="45" t="s">
        <v>67</v>
      </c>
      <c r="E5" s="45" t="s">
        <v>73</v>
      </c>
      <c r="F5" s="45" t="s">
        <v>71</v>
      </c>
      <c r="G5" s="45" t="s">
        <v>77</v>
      </c>
      <c r="H5" s="31" t="s">
        <v>2</v>
      </c>
      <c r="I5" s="31" t="s">
        <v>79</v>
      </c>
      <c r="J5" s="28"/>
    </row>
    <row r="6" spans="1:10" s="12" customFormat="1" ht="15.75" customHeight="1" x14ac:dyDescent="0.2">
      <c r="A6" s="54" t="s">
        <v>80</v>
      </c>
      <c r="B6" s="83" t="s">
        <v>556</v>
      </c>
      <c r="C6" s="84"/>
      <c r="D6" s="84"/>
      <c r="E6" s="85"/>
      <c r="F6" s="86"/>
      <c r="G6" s="87">
        <f>DueDateEFRP</f>
        <v>43498</v>
      </c>
      <c r="H6" s="88">
        <v>43438</v>
      </c>
      <c r="I6" s="10" t="str">
        <f>IF(ISBLANK(DateFiled)," ",IF(DateFiled&gt;DueDate,"Late","On Time"))</f>
        <v>On Time</v>
      </c>
      <c r="J6" s="10"/>
    </row>
    <row r="7" spans="1:10" s="15" customFormat="1" ht="15.75" customHeight="1" x14ac:dyDescent="0.2">
      <c r="A7" s="13" t="s">
        <v>59</v>
      </c>
      <c r="B7" s="91">
        <f>COUNTA(B6)</f>
        <v>1</v>
      </c>
      <c r="C7" s="91"/>
      <c r="D7" s="91"/>
      <c r="E7" s="90"/>
      <c r="F7" s="91"/>
      <c r="G7" s="91"/>
      <c r="H7" s="91">
        <f>COUNTA(H6:H6)</f>
        <v>1</v>
      </c>
      <c r="I7" s="14"/>
      <c r="J7" s="14"/>
    </row>
    <row r="8" spans="1:10" s="5" customFormat="1" ht="26.25" customHeight="1" x14ac:dyDescent="0.2">
      <c r="A8" s="7" t="s">
        <v>64</v>
      </c>
      <c r="B8" s="92"/>
      <c r="C8" s="93"/>
      <c r="D8" s="93"/>
      <c r="E8" s="92"/>
      <c r="F8" s="93"/>
      <c r="G8" s="93"/>
      <c r="H8" s="92"/>
      <c r="I8" s="8"/>
      <c r="J8" s="8"/>
    </row>
    <row r="9" spans="1:10" s="11" customFormat="1" ht="15.75" hidden="1" customHeight="1" x14ac:dyDescent="0.2">
      <c r="A9" s="16" t="s">
        <v>9</v>
      </c>
      <c r="B9" s="94"/>
      <c r="C9" s="95"/>
      <c r="D9" s="95"/>
      <c r="E9" s="96">
        <f t="shared" ref="E9:E40" si="0">ConventionDate+30</f>
        <v>30</v>
      </c>
      <c r="F9" s="95" t="b">
        <f t="shared" ref="F9:F40" si="1">AND(PreliminaryDueDate&gt;=WritDay,PreliminaryDueDate&lt;=ReturnWritDay)</f>
        <v>0</v>
      </c>
      <c r="G9" s="95" t="str">
        <f t="shared" ref="G9:G40" si="2">IF(ISBLANK(ConventionDate)," ",IF(DueDuringElectionPeriod=FALSE,PreliminaryDueDate,ElectionDay+90))</f>
        <v xml:space="preserve"> </v>
      </c>
      <c r="H9" s="88"/>
      <c r="I9" s="10" t="str">
        <f t="shared" ref="I9:I40" si="3">IF(ISBLANK(DateFiled)," ",IF(DateFiled&gt;DueDate,"Late","On Time"))</f>
        <v xml:space="preserve"> </v>
      </c>
      <c r="J9" s="10"/>
    </row>
    <row r="10" spans="1:10" s="11" customFormat="1" ht="15.75" hidden="1" customHeight="1" x14ac:dyDescent="0.2">
      <c r="A10" s="16" t="s">
        <v>10</v>
      </c>
      <c r="B10" s="94"/>
      <c r="C10" s="95"/>
      <c r="D10" s="95"/>
      <c r="E10" s="96">
        <f t="shared" si="0"/>
        <v>30</v>
      </c>
      <c r="F10" s="95" t="b">
        <f t="shared" si="1"/>
        <v>0</v>
      </c>
      <c r="G10" s="95" t="str">
        <f t="shared" si="2"/>
        <v xml:space="preserve"> </v>
      </c>
      <c r="H10" s="88"/>
      <c r="I10" s="10" t="str">
        <f t="shared" si="3"/>
        <v xml:space="preserve"> </v>
      </c>
      <c r="J10" s="10"/>
    </row>
    <row r="11" spans="1:10" s="11" customFormat="1" ht="15.75" hidden="1" customHeight="1" x14ac:dyDescent="0.2">
      <c r="A11" s="16" t="s">
        <v>11</v>
      </c>
      <c r="B11" s="94"/>
      <c r="C11" s="95"/>
      <c r="D11" s="95"/>
      <c r="E11" s="96">
        <f t="shared" si="0"/>
        <v>30</v>
      </c>
      <c r="F11" s="95" t="b">
        <f t="shared" si="1"/>
        <v>0</v>
      </c>
      <c r="G11" s="95" t="str">
        <f t="shared" si="2"/>
        <v xml:space="preserve"> </v>
      </c>
      <c r="H11" s="88"/>
      <c r="I11" s="10" t="str">
        <f t="shared" si="3"/>
        <v xml:space="preserve"> </v>
      </c>
      <c r="J11" s="10"/>
    </row>
    <row r="12" spans="1:10" s="11" customFormat="1" ht="15.75" hidden="1" customHeight="1" x14ac:dyDescent="0.2">
      <c r="A12" s="16" t="s">
        <v>12</v>
      </c>
      <c r="B12" s="94"/>
      <c r="C12" s="95"/>
      <c r="D12" s="95"/>
      <c r="E12" s="96">
        <f t="shared" si="0"/>
        <v>30</v>
      </c>
      <c r="F12" s="95" t="b">
        <f t="shared" si="1"/>
        <v>0</v>
      </c>
      <c r="G12" s="95" t="str">
        <f t="shared" si="2"/>
        <v xml:space="preserve"> </v>
      </c>
      <c r="H12" s="88"/>
      <c r="I12" s="10" t="str">
        <f t="shared" si="3"/>
        <v xml:space="preserve"> </v>
      </c>
      <c r="J12" s="10"/>
    </row>
    <row r="13" spans="1:10" s="11" customFormat="1" ht="15.75" hidden="1" customHeight="1" x14ac:dyDescent="0.2">
      <c r="A13" s="16" t="s">
        <v>13</v>
      </c>
      <c r="B13" s="94"/>
      <c r="C13" s="95"/>
      <c r="D13" s="95"/>
      <c r="E13" s="96">
        <f t="shared" si="0"/>
        <v>30</v>
      </c>
      <c r="F13" s="95" t="b">
        <f t="shared" si="1"/>
        <v>0</v>
      </c>
      <c r="G13" s="95" t="str">
        <f t="shared" si="2"/>
        <v xml:space="preserve"> </v>
      </c>
      <c r="H13" s="88"/>
      <c r="I13" s="10" t="str">
        <f t="shared" si="3"/>
        <v xml:space="preserve"> </v>
      </c>
      <c r="J13" s="10"/>
    </row>
    <row r="14" spans="1:10" s="11" customFormat="1" ht="15.75" hidden="1" customHeight="1" x14ac:dyDescent="0.2">
      <c r="A14" s="16" t="s">
        <v>14</v>
      </c>
      <c r="B14" s="94"/>
      <c r="C14" s="95"/>
      <c r="D14" s="95"/>
      <c r="E14" s="96">
        <f t="shared" si="0"/>
        <v>30</v>
      </c>
      <c r="F14" s="95" t="b">
        <f t="shared" si="1"/>
        <v>0</v>
      </c>
      <c r="G14" s="95" t="str">
        <f t="shared" si="2"/>
        <v xml:space="preserve"> </v>
      </c>
      <c r="H14" s="88"/>
      <c r="I14" s="10" t="str">
        <f t="shared" si="3"/>
        <v xml:space="preserve"> </v>
      </c>
      <c r="J14" s="10"/>
    </row>
    <row r="15" spans="1:10" s="11" customFormat="1" ht="15.75" hidden="1" customHeight="1" x14ac:dyDescent="0.2">
      <c r="A15" s="16" t="s">
        <v>15</v>
      </c>
      <c r="B15" s="94"/>
      <c r="C15" s="95"/>
      <c r="D15" s="95"/>
      <c r="E15" s="96">
        <f t="shared" si="0"/>
        <v>30</v>
      </c>
      <c r="F15" s="95" t="b">
        <f t="shared" si="1"/>
        <v>0</v>
      </c>
      <c r="G15" s="95" t="str">
        <f t="shared" si="2"/>
        <v xml:space="preserve"> </v>
      </c>
      <c r="H15" s="88"/>
      <c r="I15" s="10" t="str">
        <f t="shared" si="3"/>
        <v xml:space="preserve"> </v>
      </c>
      <c r="J15" s="10"/>
    </row>
    <row r="16" spans="1:10" s="11" customFormat="1" ht="15.75" hidden="1" customHeight="1" x14ac:dyDescent="0.2">
      <c r="A16" s="16" t="s">
        <v>16</v>
      </c>
      <c r="B16" s="94"/>
      <c r="C16" s="95"/>
      <c r="D16" s="95"/>
      <c r="E16" s="96">
        <f t="shared" si="0"/>
        <v>30</v>
      </c>
      <c r="F16" s="95" t="b">
        <f t="shared" si="1"/>
        <v>0</v>
      </c>
      <c r="G16" s="95" t="str">
        <f t="shared" si="2"/>
        <v xml:space="preserve"> </v>
      </c>
      <c r="H16" s="88"/>
      <c r="I16" s="10" t="str">
        <f t="shared" si="3"/>
        <v xml:space="preserve"> </v>
      </c>
      <c r="J16" s="10"/>
    </row>
    <row r="17" spans="1:10" s="11" customFormat="1" ht="15.75" hidden="1" customHeight="1" x14ac:dyDescent="0.2">
      <c r="A17" s="16" t="s">
        <v>17</v>
      </c>
      <c r="B17" s="94"/>
      <c r="C17" s="95"/>
      <c r="D17" s="95"/>
      <c r="E17" s="96">
        <f t="shared" si="0"/>
        <v>30</v>
      </c>
      <c r="F17" s="95" t="b">
        <f t="shared" si="1"/>
        <v>0</v>
      </c>
      <c r="G17" s="95" t="str">
        <f t="shared" si="2"/>
        <v xml:space="preserve"> </v>
      </c>
      <c r="H17" s="88"/>
      <c r="I17" s="10" t="str">
        <f t="shared" si="3"/>
        <v xml:space="preserve"> </v>
      </c>
      <c r="J17" s="10"/>
    </row>
    <row r="18" spans="1:10" s="11" customFormat="1" ht="15.75" hidden="1" customHeight="1" x14ac:dyDescent="0.2">
      <c r="A18" s="16" t="s">
        <v>18</v>
      </c>
      <c r="B18" s="94"/>
      <c r="C18" s="95"/>
      <c r="D18" s="95"/>
      <c r="E18" s="96">
        <f t="shared" si="0"/>
        <v>30</v>
      </c>
      <c r="F18" s="95" t="b">
        <f t="shared" si="1"/>
        <v>0</v>
      </c>
      <c r="G18" s="95" t="str">
        <f t="shared" si="2"/>
        <v xml:space="preserve"> </v>
      </c>
      <c r="H18" s="88"/>
      <c r="I18" s="10" t="str">
        <f t="shared" si="3"/>
        <v xml:space="preserve"> </v>
      </c>
      <c r="J18" s="10"/>
    </row>
    <row r="19" spans="1:10" s="11" customFormat="1" ht="15.75" hidden="1" customHeight="1" x14ac:dyDescent="0.2">
      <c r="A19" s="16" t="s">
        <v>19</v>
      </c>
      <c r="B19" s="94"/>
      <c r="C19" s="95"/>
      <c r="D19" s="95"/>
      <c r="E19" s="96">
        <f t="shared" si="0"/>
        <v>30</v>
      </c>
      <c r="F19" s="95" t="b">
        <f t="shared" si="1"/>
        <v>0</v>
      </c>
      <c r="G19" s="95" t="str">
        <f t="shared" si="2"/>
        <v xml:space="preserve"> </v>
      </c>
      <c r="H19" s="88"/>
      <c r="I19" s="10" t="str">
        <f t="shared" si="3"/>
        <v xml:space="preserve"> </v>
      </c>
      <c r="J19" s="10"/>
    </row>
    <row r="20" spans="1:10" s="11" customFormat="1" ht="15.75" hidden="1" customHeight="1" x14ac:dyDescent="0.2">
      <c r="A20" s="16" t="s">
        <v>20</v>
      </c>
      <c r="B20" s="94"/>
      <c r="C20" s="95"/>
      <c r="D20" s="95"/>
      <c r="E20" s="96">
        <f t="shared" si="0"/>
        <v>30</v>
      </c>
      <c r="F20" s="95" t="b">
        <f t="shared" si="1"/>
        <v>0</v>
      </c>
      <c r="G20" s="95" t="str">
        <f t="shared" si="2"/>
        <v xml:space="preserve"> </v>
      </c>
      <c r="H20" s="88"/>
      <c r="I20" s="10" t="str">
        <f t="shared" si="3"/>
        <v xml:space="preserve"> </v>
      </c>
      <c r="J20" s="10"/>
    </row>
    <row r="21" spans="1:10" s="11" customFormat="1" ht="15.75" hidden="1" customHeight="1" x14ac:dyDescent="0.2">
      <c r="A21" s="16" t="s">
        <v>21</v>
      </c>
      <c r="B21" s="94"/>
      <c r="C21" s="95"/>
      <c r="D21" s="95"/>
      <c r="E21" s="96">
        <f t="shared" si="0"/>
        <v>30</v>
      </c>
      <c r="F21" s="95" t="b">
        <f t="shared" si="1"/>
        <v>0</v>
      </c>
      <c r="G21" s="95" t="str">
        <f t="shared" si="2"/>
        <v xml:space="preserve"> </v>
      </c>
      <c r="H21" s="88"/>
      <c r="I21" s="10" t="str">
        <f t="shared" si="3"/>
        <v xml:space="preserve"> </v>
      </c>
      <c r="J21" s="10"/>
    </row>
    <row r="22" spans="1:10" s="11" customFormat="1" ht="15.75" hidden="1" customHeight="1" x14ac:dyDescent="0.2">
      <c r="A22" s="16" t="s">
        <v>22</v>
      </c>
      <c r="B22" s="94"/>
      <c r="C22" s="95"/>
      <c r="D22" s="95"/>
      <c r="E22" s="96">
        <f t="shared" si="0"/>
        <v>30</v>
      </c>
      <c r="F22" s="95" t="b">
        <f t="shared" si="1"/>
        <v>0</v>
      </c>
      <c r="G22" s="95" t="str">
        <f t="shared" si="2"/>
        <v xml:space="preserve"> </v>
      </c>
      <c r="H22" s="88"/>
      <c r="I22" s="10" t="str">
        <f t="shared" si="3"/>
        <v xml:space="preserve"> </v>
      </c>
      <c r="J22" s="10"/>
    </row>
    <row r="23" spans="1:10" s="11" customFormat="1" ht="15.75" hidden="1" customHeight="1" x14ac:dyDescent="0.2">
      <c r="A23" s="16" t="s">
        <v>23</v>
      </c>
      <c r="B23" s="94"/>
      <c r="C23" s="95"/>
      <c r="D23" s="95"/>
      <c r="E23" s="96">
        <f t="shared" si="0"/>
        <v>30</v>
      </c>
      <c r="F23" s="95" t="b">
        <f t="shared" si="1"/>
        <v>0</v>
      </c>
      <c r="G23" s="95" t="str">
        <f t="shared" si="2"/>
        <v xml:space="preserve"> </v>
      </c>
      <c r="H23" s="88"/>
      <c r="I23" s="10" t="str">
        <f t="shared" si="3"/>
        <v xml:space="preserve"> </v>
      </c>
      <c r="J23" s="10"/>
    </row>
    <row r="24" spans="1:10" s="11" customFormat="1" ht="15.75" hidden="1" customHeight="1" x14ac:dyDescent="0.2">
      <c r="A24" s="16" t="s">
        <v>24</v>
      </c>
      <c r="B24" s="94"/>
      <c r="C24" s="95"/>
      <c r="D24" s="95"/>
      <c r="E24" s="96">
        <f t="shared" si="0"/>
        <v>30</v>
      </c>
      <c r="F24" s="95" t="b">
        <f t="shared" si="1"/>
        <v>0</v>
      </c>
      <c r="G24" s="95" t="str">
        <f t="shared" si="2"/>
        <v xml:space="preserve"> </v>
      </c>
      <c r="H24" s="88"/>
      <c r="I24" s="10" t="str">
        <f t="shared" si="3"/>
        <v xml:space="preserve"> </v>
      </c>
      <c r="J24" s="10"/>
    </row>
    <row r="25" spans="1:10" s="11" customFormat="1" ht="15.75" hidden="1" customHeight="1" x14ac:dyDescent="0.2">
      <c r="A25" s="16" t="s">
        <v>25</v>
      </c>
      <c r="B25" s="94"/>
      <c r="C25" s="95"/>
      <c r="D25" s="95"/>
      <c r="E25" s="96">
        <f t="shared" si="0"/>
        <v>30</v>
      </c>
      <c r="F25" s="95" t="b">
        <f t="shared" si="1"/>
        <v>0</v>
      </c>
      <c r="G25" s="95" t="str">
        <f t="shared" si="2"/>
        <v xml:space="preserve"> </v>
      </c>
      <c r="H25" s="88"/>
      <c r="I25" s="10" t="str">
        <f t="shared" si="3"/>
        <v xml:space="preserve"> </v>
      </c>
      <c r="J25" s="10"/>
    </row>
    <row r="26" spans="1:10" s="11" customFormat="1" ht="15.75" hidden="1" customHeight="1" x14ac:dyDescent="0.2">
      <c r="A26" s="16" t="s">
        <v>26</v>
      </c>
      <c r="B26" s="94"/>
      <c r="C26" s="95"/>
      <c r="D26" s="95"/>
      <c r="E26" s="96">
        <f t="shared" si="0"/>
        <v>30</v>
      </c>
      <c r="F26" s="95" t="b">
        <f t="shared" si="1"/>
        <v>0</v>
      </c>
      <c r="G26" s="95" t="str">
        <f t="shared" si="2"/>
        <v xml:space="preserve"> </v>
      </c>
      <c r="H26" s="88"/>
      <c r="I26" s="10" t="str">
        <f t="shared" si="3"/>
        <v xml:space="preserve"> </v>
      </c>
      <c r="J26" s="10"/>
    </row>
    <row r="27" spans="1:10" s="11" customFormat="1" ht="15.75" hidden="1" customHeight="1" x14ac:dyDescent="0.2">
      <c r="A27" s="16" t="s">
        <v>27</v>
      </c>
      <c r="B27" s="94"/>
      <c r="C27" s="95"/>
      <c r="D27" s="95"/>
      <c r="E27" s="96">
        <f t="shared" si="0"/>
        <v>30</v>
      </c>
      <c r="F27" s="95" t="b">
        <f t="shared" si="1"/>
        <v>0</v>
      </c>
      <c r="G27" s="95" t="str">
        <f t="shared" si="2"/>
        <v xml:space="preserve"> </v>
      </c>
      <c r="H27" s="88"/>
      <c r="I27" s="10" t="str">
        <f t="shared" si="3"/>
        <v xml:space="preserve"> </v>
      </c>
      <c r="J27" s="10"/>
    </row>
    <row r="28" spans="1:10" s="11" customFormat="1" ht="15.75" hidden="1" customHeight="1" x14ac:dyDescent="0.2">
      <c r="A28" s="16" t="s">
        <v>28</v>
      </c>
      <c r="B28" s="94"/>
      <c r="C28" s="95"/>
      <c r="D28" s="95"/>
      <c r="E28" s="96">
        <f t="shared" si="0"/>
        <v>30</v>
      </c>
      <c r="F28" s="95" t="b">
        <f t="shared" si="1"/>
        <v>0</v>
      </c>
      <c r="G28" s="95" t="str">
        <f t="shared" si="2"/>
        <v xml:space="preserve"> </v>
      </c>
      <c r="H28" s="88"/>
      <c r="I28" s="10" t="str">
        <f t="shared" si="3"/>
        <v xml:space="preserve"> </v>
      </c>
      <c r="J28" s="10"/>
    </row>
    <row r="29" spans="1:10" s="11" customFormat="1" ht="15.75" hidden="1" customHeight="1" x14ac:dyDescent="0.2">
      <c r="A29" s="16" t="s">
        <v>29</v>
      </c>
      <c r="B29" s="94"/>
      <c r="C29" s="95"/>
      <c r="D29" s="95"/>
      <c r="E29" s="96">
        <f t="shared" si="0"/>
        <v>30</v>
      </c>
      <c r="F29" s="95" t="b">
        <f t="shared" si="1"/>
        <v>0</v>
      </c>
      <c r="G29" s="95" t="str">
        <f t="shared" si="2"/>
        <v xml:space="preserve"> </v>
      </c>
      <c r="H29" s="88"/>
      <c r="I29" s="10" t="str">
        <f t="shared" si="3"/>
        <v xml:space="preserve"> </v>
      </c>
      <c r="J29" s="10"/>
    </row>
    <row r="30" spans="1:10" s="11" customFormat="1" ht="15.75" hidden="1" customHeight="1" x14ac:dyDescent="0.2">
      <c r="A30" s="16" t="s">
        <v>30</v>
      </c>
      <c r="B30" s="94"/>
      <c r="C30" s="95"/>
      <c r="D30" s="95"/>
      <c r="E30" s="96">
        <f t="shared" si="0"/>
        <v>30</v>
      </c>
      <c r="F30" s="95" t="b">
        <f t="shared" si="1"/>
        <v>0</v>
      </c>
      <c r="G30" s="95" t="str">
        <f t="shared" si="2"/>
        <v xml:space="preserve"> </v>
      </c>
      <c r="H30" s="88"/>
      <c r="I30" s="10" t="str">
        <f t="shared" si="3"/>
        <v xml:space="preserve"> </v>
      </c>
      <c r="J30" s="10"/>
    </row>
    <row r="31" spans="1:10" s="11" customFormat="1" ht="15.75" hidden="1" customHeight="1" x14ac:dyDescent="0.2">
      <c r="A31" s="16" t="s">
        <v>31</v>
      </c>
      <c r="B31" s="94"/>
      <c r="C31" s="95"/>
      <c r="D31" s="95"/>
      <c r="E31" s="96">
        <f t="shared" si="0"/>
        <v>30</v>
      </c>
      <c r="F31" s="95" t="b">
        <f t="shared" si="1"/>
        <v>0</v>
      </c>
      <c r="G31" s="95" t="str">
        <f t="shared" si="2"/>
        <v xml:space="preserve"> </v>
      </c>
      <c r="H31" s="88"/>
      <c r="I31" s="10" t="str">
        <f t="shared" si="3"/>
        <v xml:space="preserve"> </v>
      </c>
      <c r="J31" s="10"/>
    </row>
    <row r="32" spans="1:10" s="11" customFormat="1" ht="15.75" hidden="1" customHeight="1" x14ac:dyDescent="0.2">
      <c r="A32" s="16" t="s">
        <v>32</v>
      </c>
      <c r="B32" s="94"/>
      <c r="C32" s="95"/>
      <c r="D32" s="95"/>
      <c r="E32" s="96">
        <f t="shared" si="0"/>
        <v>30</v>
      </c>
      <c r="F32" s="95" t="b">
        <f t="shared" si="1"/>
        <v>0</v>
      </c>
      <c r="G32" s="95" t="str">
        <f t="shared" si="2"/>
        <v xml:space="preserve"> </v>
      </c>
      <c r="H32" s="88"/>
      <c r="I32" s="10" t="str">
        <f t="shared" si="3"/>
        <v xml:space="preserve"> </v>
      </c>
      <c r="J32" s="10"/>
    </row>
    <row r="33" spans="1:10" s="11" customFormat="1" ht="15.75" hidden="1" customHeight="1" x14ac:dyDescent="0.2">
      <c r="A33" s="16" t="s">
        <v>33</v>
      </c>
      <c r="B33" s="94"/>
      <c r="C33" s="95"/>
      <c r="D33" s="95"/>
      <c r="E33" s="96">
        <f t="shared" si="0"/>
        <v>30</v>
      </c>
      <c r="F33" s="95" t="b">
        <f t="shared" si="1"/>
        <v>0</v>
      </c>
      <c r="G33" s="95" t="str">
        <f t="shared" si="2"/>
        <v xml:space="preserve"> </v>
      </c>
      <c r="H33" s="88"/>
      <c r="I33" s="10" t="str">
        <f t="shared" si="3"/>
        <v xml:space="preserve"> </v>
      </c>
      <c r="J33" s="10"/>
    </row>
    <row r="34" spans="1:10" s="11" customFormat="1" ht="15.75" hidden="1" customHeight="1" x14ac:dyDescent="0.2">
      <c r="A34" s="16" t="s">
        <v>34</v>
      </c>
      <c r="B34" s="94"/>
      <c r="C34" s="95"/>
      <c r="D34" s="95"/>
      <c r="E34" s="96">
        <f t="shared" si="0"/>
        <v>30</v>
      </c>
      <c r="F34" s="95" t="b">
        <f t="shared" si="1"/>
        <v>0</v>
      </c>
      <c r="G34" s="95" t="str">
        <f t="shared" si="2"/>
        <v xml:space="preserve"> </v>
      </c>
      <c r="H34" s="88"/>
      <c r="I34" s="10" t="str">
        <f t="shared" si="3"/>
        <v xml:space="preserve"> </v>
      </c>
      <c r="J34" s="10"/>
    </row>
    <row r="35" spans="1:10" s="11" customFormat="1" ht="15.75" hidden="1" customHeight="1" x14ac:dyDescent="0.2">
      <c r="A35" s="16" t="s">
        <v>35</v>
      </c>
      <c r="B35" s="94"/>
      <c r="C35" s="95"/>
      <c r="D35" s="95"/>
      <c r="E35" s="96">
        <f t="shared" si="0"/>
        <v>30</v>
      </c>
      <c r="F35" s="95" t="b">
        <f t="shared" si="1"/>
        <v>0</v>
      </c>
      <c r="G35" s="95" t="str">
        <f t="shared" si="2"/>
        <v xml:space="preserve"> </v>
      </c>
      <c r="H35" s="88"/>
      <c r="I35" s="10" t="str">
        <f t="shared" si="3"/>
        <v xml:space="preserve"> </v>
      </c>
      <c r="J35" s="10"/>
    </row>
    <row r="36" spans="1:10" s="11" customFormat="1" ht="15.75" hidden="1" customHeight="1" x14ac:dyDescent="0.2">
      <c r="A36" s="16" t="s">
        <v>36</v>
      </c>
      <c r="B36" s="94"/>
      <c r="C36" s="95"/>
      <c r="D36" s="95"/>
      <c r="E36" s="96">
        <f t="shared" si="0"/>
        <v>30</v>
      </c>
      <c r="F36" s="95" t="b">
        <f t="shared" si="1"/>
        <v>0</v>
      </c>
      <c r="G36" s="95" t="str">
        <f t="shared" si="2"/>
        <v xml:space="preserve"> </v>
      </c>
      <c r="H36" s="88"/>
      <c r="I36" s="10" t="str">
        <f t="shared" si="3"/>
        <v xml:space="preserve"> </v>
      </c>
      <c r="J36" s="10"/>
    </row>
    <row r="37" spans="1:10" s="11" customFormat="1" ht="15.75" hidden="1" customHeight="1" x14ac:dyDescent="0.2">
      <c r="A37" s="16" t="s">
        <v>37</v>
      </c>
      <c r="B37" s="94"/>
      <c r="C37" s="95"/>
      <c r="D37" s="95"/>
      <c r="E37" s="96">
        <f t="shared" si="0"/>
        <v>30</v>
      </c>
      <c r="F37" s="95" t="b">
        <f t="shared" si="1"/>
        <v>0</v>
      </c>
      <c r="G37" s="95" t="str">
        <f t="shared" si="2"/>
        <v xml:space="preserve"> </v>
      </c>
      <c r="H37" s="88"/>
      <c r="I37" s="10" t="str">
        <f t="shared" si="3"/>
        <v xml:space="preserve"> </v>
      </c>
      <c r="J37" s="10"/>
    </row>
    <row r="38" spans="1:10" s="11" customFormat="1" ht="15.75" hidden="1" customHeight="1" x14ac:dyDescent="0.2">
      <c r="A38" s="16" t="s">
        <v>38</v>
      </c>
      <c r="B38" s="94"/>
      <c r="C38" s="95"/>
      <c r="D38" s="95"/>
      <c r="E38" s="96">
        <f t="shared" si="0"/>
        <v>30</v>
      </c>
      <c r="F38" s="95" t="b">
        <f t="shared" si="1"/>
        <v>0</v>
      </c>
      <c r="G38" s="95" t="str">
        <f t="shared" si="2"/>
        <v xml:space="preserve"> </v>
      </c>
      <c r="H38" s="88"/>
      <c r="I38" s="10" t="str">
        <f t="shared" si="3"/>
        <v xml:space="preserve"> </v>
      </c>
      <c r="J38" s="10"/>
    </row>
    <row r="39" spans="1:10" s="11" customFormat="1" ht="15.75" hidden="1" customHeight="1" x14ac:dyDescent="0.2">
      <c r="A39" s="16" t="s">
        <v>54</v>
      </c>
      <c r="B39" s="94"/>
      <c r="C39" s="95"/>
      <c r="D39" s="95"/>
      <c r="E39" s="96">
        <f t="shared" si="0"/>
        <v>30</v>
      </c>
      <c r="F39" s="95" t="b">
        <f t="shared" si="1"/>
        <v>0</v>
      </c>
      <c r="G39" s="95" t="str">
        <f t="shared" si="2"/>
        <v xml:space="preserve"> </v>
      </c>
      <c r="H39" s="88"/>
      <c r="I39" s="10" t="str">
        <f t="shared" si="3"/>
        <v xml:space="preserve"> </v>
      </c>
      <c r="J39" s="10"/>
    </row>
    <row r="40" spans="1:10" s="11" customFormat="1" ht="15.75" hidden="1" customHeight="1" x14ac:dyDescent="0.2">
      <c r="A40" s="16" t="s">
        <v>39</v>
      </c>
      <c r="B40" s="94"/>
      <c r="C40" s="95"/>
      <c r="D40" s="95"/>
      <c r="E40" s="96">
        <f t="shared" si="0"/>
        <v>30</v>
      </c>
      <c r="F40" s="95" t="b">
        <f t="shared" si="1"/>
        <v>0</v>
      </c>
      <c r="G40" s="95" t="str">
        <f t="shared" si="2"/>
        <v xml:space="preserve"> </v>
      </c>
      <c r="H40" s="88"/>
      <c r="I40" s="10" t="str">
        <f t="shared" si="3"/>
        <v xml:space="preserve"> </v>
      </c>
      <c r="J40" s="10"/>
    </row>
    <row r="41" spans="1:10" s="11" customFormat="1" ht="15.75" hidden="1" customHeight="1" x14ac:dyDescent="0.2">
      <c r="A41" s="16" t="s">
        <v>40</v>
      </c>
      <c r="B41" s="94"/>
      <c r="C41" s="95"/>
      <c r="D41" s="95"/>
      <c r="E41" s="96">
        <f t="shared" ref="E41:E57" si="4">ConventionDate+30</f>
        <v>30</v>
      </c>
      <c r="F41" s="95" t="b">
        <f t="shared" ref="F41:F57" si="5">AND(PreliminaryDueDate&gt;=WritDay,PreliminaryDueDate&lt;=ReturnWritDay)</f>
        <v>0</v>
      </c>
      <c r="G41" s="95" t="str">
        <f t="shared" ref="G41:G57" si="6">IF(ISBLANK(ConventionDate)," ",IF(DueDuringElectionPeriod=FALSE,PreliminaryDueDate,ElectionDay+90))</f>
        <v xml:space="preserve"> </v>
      </c>
      <c r="H41" s="88"/>
      <c r="I41" s="10" t="str">
        <f t="shared" ref="I41:I57" si="7">IF(ISBLANK(DateFiled)," ",IF(DateFiled&gt;DueDate,"Late","On Time"))</f>
        <v xml:space="preserve"> </v>
      </c>
      <c r="J41" s="10"/>
    </row>
    <row r="42" spans="1:10" s="11" customFormat="1" ht="15.75" hidden="1" customHeight="1" x14ac:dyDescent="0.2">
      <c r="A42" s="16" t="s">
        <v>41</v>
      </c>
      <c r="B42" s="94"/>
      <c r="C42" s="95"/>
      <c r="D42" s="95"/>
      <c r="E42" s="96">
        <f t="shared" si="4"/>
        <v>30</v>
      </c>
      <c r="F42" s="95" t="b">
        <f t="shared" si="5"/>
        <v>0</v>
      </c>
      <c r="G42" s="95" t="str">
        <f t="shared" si="6"/>
        <v xml:space="preserve"> </v>
      </c>
      <c r="H42" s="88"/>
      <c r="I42" s="10" t="str">
        <f t="shared" si="7"/>
        <v xml:space="preserve"> </v>
      </c>
      <c r="J42" s="10"/>
    </row>
    <row r="43" spans="1:10" s="11" customFormat="1" ht="15.75" hidden="1" customHeight="1" x14ac:dyDescent="0.2">
      <c r="A43" s="16" t="s">
        <v>57</v>
      </c>
      <c r="B43" s="94"/>
      <c r="C43" s="95"/>
      <c r="D43" s="95"/>
      <c r="E43" s="96">
        <f t="shared" si="4"/>
        <v>30</v>
      </c>
      <c r="F43" s="95" t="b">
        <f t="shared" si="5"/>
        <v>0</v>
      </c>
      <c r="G43" s="95" t="str">
        <f t="shared" si="6"/>
        <v xml:space="preserve"> </v>
      </c>
      <c r="H43" s="88"/>
      <c r="I43" s="10" t="str">
        <f t="shared" si="7"/>
        <v xml:space="preserve"> </v>
      </c>
      <c r="J43" s="10"/>
    </row>
    <row r="44" spans="1:10" s="11" customFormat="1" ht="15.75" hidden="1" customHeight="1" x14ac:dyDescent="0.2">
      <c r="A44" s="16" t="s">
        <v>93</v>
      </c>
      <c r="B44" s="94"/>
      <c r="C44" s="95"/>
      <c r="D44" s="95"/>
      <c r="E44" s="96">
        <f t="shared" si="4"/>
        <v>30</v>
      </c>
      <c r="F44" s="95" t="b">
        <f t="shared" si="5"/>
        <v>0</v>
      </c>
      <c r="G44" s="95" t="str">
        <f t="shared" si="6"/>
        <v xml:space="preserve"> </v>
      </c>
      <c r="H44" s="88"/>
      <c r="I44" s="10" t="str">
        <f t="shared" si="7"/>
        <v xml:space="preserve"> </v>
      </c>
      <c r="J44" s="10"/>
    </row>
    <row r="45" spans="1:10" s="11" customFormat="1" ht="15.75" hidden="1" customHeight="1" x14ac:dyDescent="0.2">
      <c r="A45" s="16" t="s">
        <v>97</v>
      </c>
      <c r="B45" s="94"/>
      <c r="C45" s="95"/>
      <c r="D45" s="95"/>
      <c r="E45" s="96">
        <f t="shared" si="4"/>
        <v>30</v>
      </c>
      <c r="F45" s="95" t="b">
        <f t="shared" si="5"/>
        <v>0</v>
      </c>
      <c r="G45" s="95" t="str">
        <f t="shared" si="6"/>
        <v xml:space="preserve"> </v>
      </c>
      <c r="H45" s="88"/>
      <c r="I45" s="10" t="str">
        <f t="shared" si="7"/>
        <v xml:space="preserve"> </v>
      </c>
      <c r="J45" s="10"/>
    </row>
    <row r="46" spans="1:10" s="11" customFormat="1" ht="15.75" hidden="1" customHeight="1" x14ac:dyDescent="0.2">
      <c r="A46" s="16" t="s">
        <v>44</v>
      </c>
      <c r="B46" s="94"/>
      <c r="C46" s="95"/>
      <c r="D46" s="95"/>
      <c r="E46" s="96">
        <f t="shared" si="4"/>
        <v>30</v>
      </c>
      <c r="F46" s="95" t="b">
        <f t="shared" si="5"/>
        <v>0</v>
      </c>
      <c r="G46" s="95" t="str">
        <f t="shared" si="6"/>
        <v xml:space="preserve"> </v>
      </c>
      <c r="H46" s="88"/>
      <c r="I46" s="10" t="str">
        <f t="shared" si="7"/>
        <v xml:space="preserve"> </v>
      </c>
      <c r="J46" s="10"/>
    </row>
    <row r="47" spans="1:10" s="11" customFormat="1" ht="15.75" hidden="1" customHeight="1" x14ac:dyDescent="0.2">
      <c r="A47" s="16" t="s">
        <v>45</v>
      </c>
      <c r="B47" s="94"/>
      <c r="C47" s="95"/>
      <c r="D47" s="95"/>
      <c r="E47" s="96">
        <f t="shared" si="4"/>
        <v>30</v>
      </c>
      <c r="F47" s="95" t="b">
        <f t="shared" si="5"/>
        <v>0</v>
      </c>
      <c r="G47" s="95" t="str">
        <f t="shared" si="6"/>
        <v xml:space="preserve"> </v>
      </c>
      <c r="H47" s="88"/>
      <c r="I47" s="10" t="str">
        <f t="shared" si="7"/>
        <v xml:space="preserve"> </v>
      </c>
      <c r="J47" s="10"/>
    </row>
    <row r="48" spans="1:10" s="11" customFormat="1" ht="15.75" hidden="1" customHeight="1" x14ac:dyDescent="0.2">
      <c r="A48" s="16" t="s">
        <v>58</v>
      </c>
      <c r="B48" s="94"/>
      <c r="C48" s="95"/>
      <c r="D48" s="95"/>
      <c r="E48" s="96">
        <f t="shared" si="4"/>
        <v>30</v>
      </c>
      <c r="F48" s="95" t="b">
        <f t="shared" si="5"/>
        <v>0</v>
      </c>
      <c r="G48" s="95" t="str">
        <f t="shared" si="6"/>
        <v xml:space="preserve"> </v>
      </c>
      <c r="H48" s="88"/>
      <c r="I48" s="10" t="str">
        <f t="shared" si="7"/>
        <v xml:space="preserve"> </v>
      </c>
      <c r="J48" s="10"/>
    </row>
    <row r="49" spans="1:10" s="11" customFormat="1" ht="15.75" hidden="1" customHeight="1" x14ac:dyDescent="0.2">
      <c r="A49" s="16" t="s">
        <v>46</v>
      </c>
      <c r="B49" s="94"/>
      <c r="C49" s="95"/>
      <c r="D49" s="95"/>
      <c r="E49" s="96">
        <f t="shared" si="4"/>
        <v>30</v>
      </c>
      <c r="F49" s="95" t="b">
        <f t="shared" si="5"/>
        <v>0</v>
      </c>
      <c r="G49" s="95" t="str">
        <f t="shared" si="6"/>
        <v xml:space="preserve"> </v>
      </c>
      <c r="H49" s="88"/>
      <c r="I49" s="10" t="str">
        <f t="shared" si="7"/>
        <v xml:space="preserve"> </v>
      </c>
      <c r="J49" s="10"/>
    </row>
    <row r="50" spans="1:10" s="11" customFormat="1" ht="15.75" hidden="1" customHeight="1" x14ac:dyDescent="0.2">
      <c r="A50" s="16" t="s">
        <v>47</v>
      </c>
      <c r="B50" s="94"/>
      <c r="C50" s="95"/>
      <c r="D50" s="95"/>
      <c r="E50" s="96">
        <f t="shared" si="4"/>
        <v>30</v>
      </c>
      <c r="F50" s="95" t="b">
        <f t="shared" si="5"/>
        <v>0</v>
      </c>
      <c r="G50" s="95" t="str">
        <f t="shared" si="6"/>
        <v xml:space="preserve"> </v>
      </c>
      <c r="H50" s="88"/>
      <c r="I50" s="10" t="str">
        <f t="shared" si="7"/>
        <v xml:space="preserve"> </v>
      </c>
      <c r="J50" s="10"/>
    </row>
    <row r="51" spans="1:10" s="11" customFormat="1" ht="15.75" hidden="1" customHeight="1" x14ac:dyDescent="0.2">
      <c r="A51" s="16" t="s">
        <v>48</v>
      </c>
      <c r="B51" s="94"/>
      <c r="C51" s="95"/>
      <c r="D51" s="95"/>
      <c r="E51" s="96">
        <f t="shared" si="4"/>
        <v>30</v>
      </c>
      <c r="F51" s="95" t="b">
        <f t="shared" si="5"/>
        <v>0</v>
      </c>
      <c r="G51" s="95" t="str">
        <f t="shared" si="6"/>
        <v xml:space="preserve"> </v>
      </c>
      <c r="H51" s="88"/>
      <c r="I51" s="10" t="str">
        <f t="shared" si="7"/>
        <v xml:space="preserve"> </v>
      </c>
      <c r="J51" s="10"/>
    </row>
    <row r="52" spans="1:10" s="11" customFormat="1" ht="15.75" hidden="1" customHeight="1" x14ac:dyDescent="0.2">
      <c r="A52" s="16" t="s">
        <v>55</v>
      </c>
      <c r="B52" s="94"/>
      <c r="C52" s="95"/>
      <c r="D52" s="95"/>
      <c r="E52" s="96">
        <f t="shared" si="4"/>
        <v>30</v>
      </c>
      <c r="F52" s="95" t="b">
        <f t="shared" si="5"/>
        <v>0</v>
      </c>
      <c r="G52" s="95" t="str">
        <f t="shared" si="6"/>
        <v xml:space="preserve"> </v>
      </c>
      <c r="H52" s="88"/>
      <c r="I52" s="10" t="str">
        <f t="shared" si="7"/>
        <v xml:space="preserve"> </v>
      </c>
      <c r="J52" s="10"/>
    </row>
    <row r="53" spans="1:10" s="11" customFormat="1" ht="15.75" hidden="1" customHeight="1" x14ac:dyDescent="0.2">
      <c r="A53" s="16" t="s">
        <v>49</v>
      </c>
      <c r="B53" s="94"/>
      <c r="C53" s="95"/>
      <c r="D53" s="95"/>
      <c r="E53" s="96">
        <f t="shared" si="4"/>
        <v>30</v>
      </c>
      <c r="F53" s="95" t="b">
        <f t="shared" si="5"/>
        <v>0</v>
      </c>
      <c r="G53" s="95" t="str">
        <f t="shared" si="6"/>
        <v xml:space="preserve"> </v>
      </c>
      <c r="H53" s="88"/>
      <c r="I53" s="10" t="str">
        <f t="shared" si="7"/>
        <v xml:space="preserve"> </v>
      </c>
      <c r="J53" s="10"/>
    </row>
    <row r="54" spans="1:10" s="11" customFormat="1" ht="15.75" hidden="1" customHeight="1" x14ac:dyDescent="0.2">
      <c r="A54" s="16" t="s">
        <v>50</v>
      </c>
      <c r="B54" s="94"/>
      <c r="C54" s="95"/>
      <c r="D54" s="95"/>
      <c r="E54" s="96">
        <f t="shared" si="4"/>
        <v>30</v>
      </c>
      <c r="F54" s="95" t="b">
        <f t="shared" si="5"/>
        <v>0</v>
      </c>
      <c r="G54" s="95" t="str">
        <f t="shared" si="6"/>
        <v xml:space="preserve"> </v>
      </c>
      <c r="H54" s="88"/>
      <c r="I54" s="10" t="str">
        <f t="shared" si="7"/>
        <v xml:space="preserve"> </v>
      </c>
      <c r="J54" s="10"/>
    </row>
    <row r="55" spans="1:10" s="11" customFormat="1" ht="15.75" hidden="1" customHeight="1" x14ac:dyDescent="0.2">
      <c r="A55" s="16" t="s">
        <v>51</v>
      </c>
      <c r="B55" s="94"/>
      <c r="C55" s="95"/>
      <c r="D55" s="95"/>
      <c r="E55" s="96">
        <f t="shared" si="4"/>
        <v>30</v>
      </c>
      <c r="F55" s="95" t="b">
        <f t="shared" si="5"/>
        <v>0</v>
      </c>
      <c r="G55" s="95" t="str">
        <f t="shared" si="6"/>
        <v xml:space="preserve"> </v>
      </c>
      <c r="H55" s="88"/>
      <c r="I55" s="10" t="str">
        <f t="shared" si="7"/>
        <v xml:space="preserve"> </v>
      </c>
      <c r="J55" s="10"/>
    </row>
    <row r="56" spans="1:10" s="11" customFormat="1" ht="15.75" hidden="1" customHeight="1" x14ac:dyDescent="0.2">
      <c r="A56" s="16" t="s">
        <v>52</v>
      </c>
      <c r="B56" s="94"/>
      <c r="C56" s="95"/>
      <c r="D56" s="95"/>
      <c r="E56" s="96">
        <f t="shared" si="4"/>
        <v>30</v>
      </c>
      <c r="F56" s="95" t="b">
        <f t="shared" si="5"/>
        <v>0</v>
      </c>
      <c r="G56" s="95" t="str">
        <f t="shared" si="6"/>
        <v xml:space="preserve"> </v>
      </c>
      <c r="H56" s="88"/>
      <c r="I56" s="10" t="str">
        <f t="shared" si="7"/>
        <v xml:space="preserve"> </v>
      </c>
      <c r="J56" s="66"/>
    </row>
    <row r="57" spans="1:10" s="11" customFormat="1" ht="15.75" hidden="1" customHeight="1" x14ac:dyDescent="0.2">
      <c r="A57" s="16" t="s">
        <v>53</v>
      </c>
      <c r="B57" s="94"/>
      <c r="C57" s="95"/>
      <c r="D57" s="95"/>
      <c r="E57" s="96">
        <f t="shared" si="4"/>
        <v>30</v>
      </c>
      <c r="F57" s="95" t="b">
        <f t="shared" si="5"/>
        <v>0</v>
      </c>
      <c r="G57" s="95" t="str">
        <f t="shared" si="6"/>
        <v xml:space="preserve"> </v>
      </c>
      <c r="H57" s="88"/>
      <c r="I57" s="10" t="str">
        <f t="shared" si="7"/>
        <v xml:space="preserve"> </v>
      </c>
      <c r="J57" s="66"/>
    </row>
    <row r="58" spans="1:10" s="15" customFormat="1" ht="15.75" customHeight="1" x14ac:dyDescent="0.2">
      <c r="A58" s="13" t="s">
        <v>59</v>
      </c>
      <c r="B58" s="91">
        <f>COUNTA(B9:B57)</f>
        <v>0</v>
      </c>
      <c r="C58" s="91"/>
      <c r="D58" s="91"/>
      <c r="E58" s="90"/>
      <c r="F58" s="91"/>
      <c r="G58" s="91"/>
      <c r="H58" s="91">
        <f>COUNTA(H9:H57)</f>
        <v>0</v>
      </c>
      <c r="I58" s="17">
        <f t="shared" ref="I58" si="8">SUM(I8:I57)</f>
        <v>0</v>
      </c>
      <c r="J58" s="17"/>
    </row>
    <row r="59" spans="1:10" s="5" customFormat="1" ht="26.25" customHeight="1" x14ac:dyDescent="0.2">
      <c r="A59" s="7" t="s">
        <v>292</v>
      </c>
      <c r="B59" s="92"/>
      <c r="C59" s="93"/>
      <c r="D59" s="93"/>
      <c r="E59" s="92"/>
      <c r="F59" s="93"/>
      <c r="G59" s="93"/>
      <c r="H59" s="92"/>
      <c r="I59" s="8"/>
      <c r="J59" s="8"/>
    </row>
    <row r="60" spans="1:10" s="11" customFormat="1" ht="15.75" customHeight="1" x14ac:dyDescent="0.2">
      <c r="A60" s="16" t="s">
        <v>9</v>
      </c>
      <c r="B60" s="94" t="s">
        <v>517</v>
      </c>
      <c r="C60" s="104"/>
      <c r="D60" s="104"/>
      <c r="E60" s="94"/>
      <c r="F60" s="105"/>
      <c r="G60" s="87">
        <f t="shared" ref="G60:G68" si="9">DueDateEFRC</f>
        <v>43438</v>
      </c>
      <c r="H60" s="88">
        <v>43438</v>
      </c>
      <c r="I60" s="10" t="str">
        <f t="shared" ref="I60:I68" si="10">IF(ISBLANK(DateFiled)," ",IF(DateFiled&gt;DueDate,"Late","On Time"))</f>
        <v>On Time</v>
      </c>
      <c r="J60" s="66"/>
    </row>
    <row r="61" spans="1:10" s="11" customFormat="1" ht="15.75" customHeight="1" x14ac:dyDescent="0.2">
      <c r="A61" s="16" t="s">
        <v>12</v>
      </c>
      <c r="B61" s="94" t="s">
        <v>518</v>
      </c>
      <c r="C61" s="104"/>
      <c r="D61" s="104"/>
      <c r="E61" s="94"/>
      <c r="F61" s="105"/>
      <c r="G61" s="87">
        <f t="shared" si="9"/>
        <v>43438</v>
      </c>
      <c r="H61" s="88">
        <v>43438</v>
      </c>
      <c r="I61" s="10" t="str">
        <f t="shared" si="10"/>
        <v>On Time</v>
      </c>
      <c r="J61" s="66"/>
    </row>
    <row r="62" spans="1:10" s="11" customFormat="1" ht="15.75" customHeight="1" x14ac:dyDescent="0.2">
      <c r="A62" s="16" t="s">
        <v>19</v>
      </c>
      <c r="B62" s="94" t="s">
        <v>519</v>
      </c>
      <c r="C62" s="104"/>
      <c r="D62" s="104"/>
      <c r="E62" s="94"/>
      <c r="F62" s="105"/>
      <c r="G62" s="87">
        <f t="shared" si="9"/>
        <v>43438</v>
      </c>
      <c r="H62" s="88">
        <v>43438</v>
      </c>
      <c r="I62" s="10" t="str">
        <f t="shared" si="10"/>
        <v>On Time</v>
      </c>
      <c r="J62" s="66"/>
    </row>
    <row r="63" spans="1:10" s="11" customFormat="1" ht="15.75" customHeight="1" x14ac:dyDescent="0.2">
      <c r="A63" s="16" t="s">
        <v>33</v>
      </c>
      <c r="B63" s="94" t="s">
        <v>520</v>
      </c>
      <c r="C63" s="104"/>
      <c r="D63" s="104"/>
      <c r="E63" s="94"/>
      <c r="F63" s="105"/>
      <c r="G63" s="87">
        <f t="shared" si="9"/>
        <v>43438</v>
      </c>
      <c r="H63" s="88">
        <v>43438</v>
      </c>
      <c r="I63" s="10" t="str">
        <f t="shared" si="10"/>
        <v>On Time</v>
      </c>
      <c r="J63" s="66"/>
    </row>
    <row r="64" spans="1:10" s="11" customFormat="1" ht="15.75" customHeight="1" x14ac:dyDescent="0.2">
      <c r="A64" s="16" t="s">
        <v>44</v>
      </c>
      <c r="B64" s="94" t="s">
        <v>521</v>
      </c>
      <c r="C64" s="104"/>
      <c r="D64" s="104"/>
      <c r="E64" s="94"/>
      <c r="F64" s="105"/>
      <c r="G64" s="87">
        <f t="shared" si="9"/>
        <v>43438</v>
      </c>
      <c r="H64" s="88">
        <v>43438</v>
      </c>
      <c r="I64" s="10" t="str">
        <f t="shared" si="10"/>
        <v>On Time</v>
      </c>
      <c r="J64" s="66"/>
    </row>
    <row r="65" spans="1:31" s="11" customFormat="1" ht="15.75" customHeight="1" x14ac:dyDescent="0.2">
      <c r="A65" s="16" t="s">
        <v>45</v>
      </c>
      <c r="B65" s="94" t="s">
        <v>522</v>
      </c>
      <c r="C65" s="104"/>
      <c r="D65" s="104"/>
      <c r="E65" s="94"/>
      <c r="F65" s="105"/>
      <c r="G65" s="87">
        <f t="shared" si="9"/>
        <v>43438</v>
      </c>
      <c r="H65" s="88">
        <v>43438</v>
      </c>
      <c r="I65" s="10" t="str">
        <f t="shared" si="10"/>
        <v>On Time</v>
      </c>
      <c r="J65" s="66"/>
    </row>
    <row r="66" spans="1:31" s="11" customFormat="1" ht="15.75" customHeight="1" x14ac:dyDescent="0.2">
      <c r="A66" s="16" t="s">
        <v>47</v>
      </c>
      <c r="B66" s="94" t="s">
        <v>523</v>
      </c>
      <c r="C66" s="104"/>
      <c r="D66" s="104"/>
      <c r="E66" s="94"/>
      <c r="F66" s="105"/>
      <c r="G66" s="87">
        <f t="shared" si="9"/>
        <v>43438</v>
      </c>
      <c r="H66" s="88">
        <v>43438</v>
      </c>
      <c r="I66" s="10" t="str">
        <f t="shared" si="10"/>
        <v>On Time</v>
      </c>
      <c r="J66" s="66"/>
    </row>
    <row r="67" spans="1:31" s="11" customFormat="1" ht="15.75" customHeight="1" x14ac:dyDescent="0.2">
      <c r="A67" s="16" t="s">
        <v>55</v>
      </c>
      <c r="B67" s="94" t="s">
        <v>524</v>
      </c>
      <c r="C67" s="104"/>
      <c r="D67" s="104"/>
      <c r="E67" s="94"/>
      <c r="F67" s="105"/>
      <c r="G67" s="87">
        <f t="shared" si="9"/>
        <v>43438</v>
      </c>
      <c r="H67" s="88">
        <v>43438</v>
      </c>
      <c r="I67" s="10" t="str">
        <f t="shared" si="10"/>
        <v>On Time</v>
      </c>
      <c r="J67" s="66"/>
    </row>
    <row r="68" spans="1:31" s="11" customFormat="1" ht="15.75" customHeight="1" x14ac:dyDescent="0.2">
      <c r="A68" s="16" t="s">
        <v>50</v>
      </c>
      <c r="B68" s="94" t="s">
        <v>525</v>
      </c>
      <c r="C68" s="104"/>
      <c r="D68" s="104"/>
      <c r="E68" s="94"/>
      <c r="F68" s="105"/>
      <c r="G68" s="87">
        <f t="shared" si="9"/>
        <v>43438</v>
      </c>
      <c r="H68" s="88">
        <v>43438</v>
      </c>
      <c r="I68" s="10" t="str">
        <f t="shared" si="10"/>
        <v>On Time</v>
      </c>
      <c r="J68" s="66"/>
    </row>
    <row r="69" spans="1:31" s="15" customFormat="1" ht="15.75" customHeight="1" x14ac:dyDescent="0.2">
      <c r="A69" s="13" t="s">
        <v>59</v>
      </c>
      <c r="B69" s="22">
        <f>COUNTA(B60:B68)</f>
        <v>9</v>
      </c>
      <c r="C69" s="22"/>
      <c r="D69" s="22"/>
      <c r="E69" s="13"/>
      <c r="F69" s="22"/>
      <c r="G69" s="22"/>
      <c r="H69" s="22">
        <f>COUNTA(H60:H68)</f>
        <v>9</v>
      </c>
      <c r="I69" s="17">
        <f>SUM(I59:I68)</f>
        <v>0</v>
      </c>
      <c r="J69" s="17"/>
    </row>
    <row r="70" spans="1:31" s="20" customFormat="1" ht="25.5" customHeight="1" thickBot="1" x14ac:dyDescent="0.25">
      <c r="A70" s="18" t="s">
        <v>0</v>
      </c>
      <c r="B70" s="34">
        <f>B7+B58+B69</f>
        <v>10</v>
      </c>
      <c r="C70" s="34"/>
      <c r="D70" s="34"/>
      <c r="E70" s="18"/>
      <c r="F70" s="34"/>
      <c r="G70" s="34"/>
      <c r="H70" s="34">
        <f>H7+H58+H69</f>
        <v>10</v>
      </c>
      <c r="I70" s="19">
        <f>I7+I69</f>
        <v>0</v>
      </c>
      <c r="J70" s="19"/>
    </row>
    <row r="71" spans="1:31" s="67" customFormat="1" ht="25.5" customHeight="1" thickBot="1" x14ac:dyDescent="0.25">
      <c r="A71" s="73" t="s">
        <v>60</v>
      </c>
      <c r="B71" s="73"/>
      <c r="C71" s="50"/>
      <c r="D71" s="50"/>
      <c r="E71" s="73"/>
      <c r="F71" s="50"/>
      <c r="G71" s="50"/>
      <c r="H71" s="74">
        <f>H70/B70</f>
        <v>1</v>
      </c>
      <c r="I71" s="66"/>
      <c r="J71" s="66"/>
    </row>
    <row r="72" spans="1:31" x14ac:dyDescent="0.25">
      <c r="J72" s="68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1:31" x14ac:dyDescent="0.25">
      <c r="J73" s="68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1:31" x14ac:dyDescent="0.25">
      <c r="J74" s="68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1:31" x14ac:dyDescent="0.25">
      <c r="J75" s="68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1:31" x14ac:dyDescent="0.25">
      <c r="J76" s="68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</sheetData>
  <sheetProtection sheet="1" objects="1" scenarios="1"/>
  <conditionalFormatting sqref="I6:I68">
    <cfRule type="containsText" dxfId="15" priority="1" operator="containsText" text="On Time">
      <formula>NOT(ISERROR(SEARCH("On Time",I6)))</formula>
    </cfRule>
    <cfRule type="containsText" dxfId="14" priority="2" operator="containsText" text="Late">
      <formula>NOT(ISERROR(SEARCH("Late",I6)))</formula>
    </cfRule>
  </conditionalFormatting>
  <pageMargins left="0.25" right="0.25" top="0.75" bottom="0.75" header="0.3" footer="0.3"/>
  <pageSetup paperSize="5" scale="58" orientation="portrait" r:id="rId1"/>
  <headerFooter alignWithMargins="0">
    <oddHeader>&amp;L&amp;F&amp;C&amp;A&amp;R&amp;D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75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H71" sqref="H71"/>
    </sheetView>
  </sheetViews>
  <sheetFormatPr defaultColWidth="15.85546875" defaultRowHeight="15.75" x14ac:dyDescent="0.25"/>
  <cols>
    <col min="1" max="1" width="67.5703125" style="1" customWidth="1"/>
    <col min="2" max="2" width="21.28515625" style="1" customWidth="1"/>
    <col min="3" max="3" width="14.42578125" style="52" bestFit="1" customWidth="1"/>
    <col min="4" max="4" width="15.7109375" style="1" hidden="1" customWidth="1"/>
    <col min="5" max="5" width="18.42578125" style="52" hidden="1" customWidth="1"/>
    <col min="6" max="6" width="18.42578125" style="52" customWidth="1"/>
    <col min="7" max="7" width="13" style="1" bestFit="1" customWidth="1"/>
    <col min="8" max="8" width="12.85546875" style="2" bestFit="1" customWidth="1"/>
    <col min="9" max="9" width="13.28515625" style="2" customWidth="1"/>
    <col min="10" max="16384" width="15.85546875" style="1"/>
  </cols>
  <sheetData>
    <row r="1" spans="1:9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43"/>
      <c r="E1" s="30"/>
      <c r="F1" s="6" t="s">
        <v>7</v>
      </c>
      <c r="H1" s="21">
        <f>'Summary-Sommaire'!B3</f>
        <v>44057</v>
      </c>
    </row>
    <row r="2" spans="1:9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4"/>
      <c r="E2" s="46"/>
      <c r="F2" s="46"/>
    </row>
    <row r="3" spans="1:9" s="25" customFormat="1" ht="18" customHeight="1" x14ac:dyDescent="0.25">
      <c r="A3" s="4" t="s">
        <v>557</v>
      </c>
      <c r="B3" s="4"/>
      <c r="C3" s="47"/>
      <c r="D3" s="4"/>
      <c r="E3" s="47"/>
      <c r="F3" s="47"/>
      <c r="G3" s="26"/>
    </row>
    <row r="4" spans="1:9" s="29" customFormat="1" ht="24" x14ac:dyDescent="0.2">
      <c r="A4" s="27"/>
      <c r="B4" s="45" t="s">
        <v>65</v>
      </c>
      <c r="C4" s="45" t="s">
        <v>66</v>
      </c>
      <c r="D4" s="45" t="s">
        <v>72</v>
      </c>
      <c r="E4" s="45" t="s">
        <v>70</v>
      </c>
      <c r="F4" s="45" t="s">
        <v>76</v>
      </c>
      <c r="G4" s="31" t="s">
        <v>1</v>
      </c>
      <c r="H4" s="31" t="s">
        <v>78</v>
      </c>
      <c r="I4" s="28"/>
    </row>
    <row r="5" spans="1:9" s="32" customFormat="1" ht="28.5" customHeight="1" x14ac:dyDescent="0.2">
      <c r="A5" s="27"/>
      <c r="B5" s="45" t="s">
        <v>68</v>
      </c>
      <c r="C5" s="45" t="s">
        <v>67</v>
      </c>
      <c r="D5" s="45" t="s">
        <v>73</v>
      </c>
      <c r="E5" s="45" t="s">
        <v>71</v>
      </c>
      <c r="F5" s="45" t="s">
        <v>77</v>
      </c>
      <c r="G5" s="31" t="s">
        <v>2</v>
      </c>
      <c r="H5" s="31" t="s">
        <v>79</v>
      </c>
      <c r="I5" s="28"/>
    </row>
    <row r="6" spans="1:9" s="12" customFormat="1" ht="15.75" hidden="1" customHeight="1" x14ac:dyDescent="0.2">
      <c r="A6" s="54" t="s">
        <v>80</v>
      </c>
      <c r="B6" s="58"/>
      <c r="C6" s="53"/>
      <c r="D6" s="9"/>
      <c r="E6" s="48"/>
      <c r="F6" s="59">
        <f>DueDateEFRP</f>
        <v>43498</v>
      </c>
      <c r="G6" s="60"/>
      <c r="H6" s="64" t="str">
        <f>IF(ISBLANK(DateFiled)," ",IF(DateFiled&gt;DueDate,"Late","On Time"))</f>
        <v xml:space="preserve"> </v>
      </c>
      <c r="I6" s="10"/>
    </row>
    <row r="7" spans="1:9" s="15" customFormat="1" ht="15.75" hidden="1" customHeight="1" x14ac:dyDescent="0.2">
      <c r="A7" s="13" t="s">
        <v>59</v>
      </c>
      <c r="B7" s="22">
        <f>COUNTA(B6)</f>
        <v>0</v>
      </c>
      <c r="C7" s="22"/>
      <c r="D7" s="13"/>
      <c r="E7" s="22"/>
      <c r="F7" s="22"/>
      <c r="G7" s="22">
        <f>COUNTA(G6:G6)</f>
        <v>0</v>
      </c>
      <c r="H7" s="14"/>
      <c r="I7" s="14"/>
    </row>
    <row r="8" spans="1:9" s="5" customFormat="1" ht="26.25" hidden="1" customHeight="1" x14ac:dyDescent="0.2">
      <c r="A8" s="7" t="s">
        <v>64</v>
      </c>
      <c r="B8" s="7"/>
      <c r="C8" s="49"/>
      <c r="D8" s="7"/>
      <c r="E8" s="49"/>
      <c r="F8" s="49"/>
      <c r="G8" s="7"/>
      <c r="H8" s="8"/>
      <c r="I8" s="8"/>
    </row>
    <row r="9" spans="1:9" s="11" customFormat="1" ht="15.75" hidden="1" customHeight="1" x14ac:dyDescent="0.2">
      <c r="A9" s="16" t="s">
        <v>9</v>
      </c>
      <c r="B9" s="61"/>
      <c r="C9" s="62"/>
      <c r="D9" s="63">
        <f t="shared" ref="D9:D40" si="0">ConventionDate+30</f>
        <v>30</v>
      </c>
      <c r="E9" s="62" t="b">
        <f t="shared" ref="E9:E40" si="1">AND(PreliminaryDueDate&gt;=WritDay,PreliminaryDueDate&lt;=ReturnWritDay)</f>
        <v>0</v>
      </c>
      <c r="F9" s="62" t="str">
        <f t="shared" ref="F9:F40" si="2">IF(ISBLANK(ConventionDate)," ",IF(DueDuringElectionPeriod=FALSE,PreliminaryDueDate,ElectionDay+90))</f>
        <v xml:space="preserve"> </v>
      </c>
      <c r="G9" s="60"/>
      <c r="H9" s="64" t="str">
        <f t="shared" ref="H9:H40" si="3">IF(ISBLANK(DateFiled)," ",IF(DateFiled&gt;DueDate,"Late","On Time"))</f>
        <v xml:space="preserve"> </v>
      </c>
      <c r="I9" s="10"/>
    </row>
    <row r="10" spans="1:9" s="11" customFormat="1" ht="15.75" hidden="1" customHeight="1" x14ac:dyDescent="0.2">
      <c r="A10" s="16" t="s">
        <v>10</v>
      </c>
      <c r="B10" s="61"/>
      <c r="C10" s="62"/>
      <c r="D10" s="63">
        <f t="shared" si="0"/>
        <v>30</v>
      </c>
      <c r="E10" s="62" t="b">
        <f t="shared" si="1"/>
        <v>0</v>
      </c>
      <c r="F10" s="62" t="str">
        <f t="shared" si="2"/>
        <v xml:space="preserve"> </v>
      </c>
      <c r="G10" s="60"/>
      <c r="H10" s="64" t="str">
        <f t="shared" si="3"/>
        <v xml:space="preserve"> </v>
      </c>
      <c r="I10" s="10"/>
    </row>
    <row r="11" spans="1:9" s="11" customFormat="1" ht="15.75" hidden="1" customHeight="1" x14ac:dyDescent="0.2">
      <c r="A11" s="16" t="s">
        <v>11</v>
      </c>
      <c r="B11" s="61"/>
      <c r="C11" s="62"/>
      <c r="D11" s="63">
        <f t="shared" si="0"/>
        <v>30</v>
      </c>
      <c r="E11" s="62" t="b">
        <f t="shared" si="1"/>
        <v>0</v>
      </c>
      <c r="F11" s="62" t="str">
        <f t="shared" si="2"/>
        <v xml:space="preserve"> </v>
      </c>
      <c r="G11" s="60"/>
      <c r="H11" s="64" t="str">
        <f t="shared" si="3"/>
        <v xml:space="preserve"> </v>
      </c>
      <c r="I11" s="10"/>
    </row>
    <row r="12" spans="1:9" s="11" customFormat="1" ht="15.75" hidden="1" customHeight="1" x14ac:dyDescent="0.2">
      <c r="A12" s="16" t="s">
        <v>12</v>
      </c>
      <c r="B12" s="61"/>
      <c r="C12" s="62"/>
      <c r="D12" s="63">
        <f t="shared" si="0"/>
        <v>30</v>
      </c>
      <c r="E12" s="62" t="b">
        <f t="shared" si="1"/>
        <v>0</v>
      </c>
      <c r="F12" s="62" t="str">
        <f t="shared" si="2"/>
        <v xml:space="preserve"> </v>
      </c>
      <c r="G12" s="60"/>
      <c r="H12" s="64" t="str">
        <f t="shared" si="3"/>
        <v xml:space="preserve"> </v>
      </c>
      <c r="I12" s="10"/>
    </row>
    <row r="13" spans="1:9" s="11" customFormat="1" ht="15.75" hidden="1" customHeight="1" x14ac:dyDescent="0.2">
      <c r="A13" s="16" t="s">
        <v>13</v>
      </c>
      <c r="B13" s="61"/>
      <c r="C13" s="62"/>
      <c r="D13" s="63">
        <f t="shared" si="0"/>
        <v>30</v>
      </c>
      <c r="E13" s="62" t="b">
        <f t="shared" si="1"/>
        <v>0</v>
      </c>
      <c r="F13" s="62" t="str">
        <f t="shared" si="2"/>
        <v xml:space="preserve"> </v>
      </c>
      <c r="G13" s="60"/>
      <c r="H13" s="64" t="str">
        <f t="shared" si="3"/>
        <v xml:space="preserve"> </v>
      </c>
      <c r="I13" s="10"/>
    </row>
    <row r="14" spans="1:9" s="11" customFormat="1" ht="15.75" hidden="1" customHeight="1" x14ac:dyDescent="0.2">
      <c r="A14" s="16" t="s">
        <v>14</v>
      </c>
      <c r="B14" s="61"/>
      <c r="C14" s="62"/>
      <c r="D14" s="63">
        <f t="shared" si="0"/>
        <v>30</v>
      </c>
      <c r="E14" s="62" t="b">
        <f t="shared" si="1"/>
        <v>0</v>
      </c>
      <c r="F14" s="62" t="str">
        <f t="shared" si="2"/>
        <v xml:space="preserve"> </v>
      </c>
      <c r="G14" s="60"/>
      <c r="H14" s="64" t="str">
        <f t="shared" si="3"/>
        <v xml:space="preserve"> </v>
      </c>
      <c r="I14" s="10"/>
    </row>
    <row r="15" spans="1:9" s="11" customFormat="1" ht="15.75" hidden="1" customHeight="1" x14ac:dyDescent="0.2">
      <c r="A15" s="16" t="s">
        <v>15</v>
      </c>
      <c r="B15" s="61"/>
      <c r="C15" s="62"/>
      <c r="D15" s="63">
        <f t="shared" si="0"/>
        <v>30</v>
      </c>
      <c r="E15" s="62" t="b">
        <f t="shared" si="1"/>
        <v>0</v>
      </c>
      <c r="F15" s="62" t="str">
        <f t="shared" si="2"/>
        <v xml:space="preserve"> </v>
      </c>
      <c r="G15" s="60"/>
      <c r="H15" s="64" t="str">
        <f t="shared" si="3"/>
        <v xml:space="preserve"> </v>
      </c>
      <c r="I15" s="10"/>
    </row>
    <row r="16" spans="1:9" s="11" customFormat="1" ht="15.75" hidden="1" customHeight="1" x14ac:dyDescent="0.2">
      <c r="A16" s="16" t="s">
        <v>16</v>
      </c>
      <c r="B16" s="61"/>
      <c r="C16" s="62"/>
      <c r="D16" s="63">
        <f t="shared" si="0"/>
        <v>30</v>
      </c>
      <c r="E16" s="62" t="b">
        <f t="shared" si="1"/>
        <v>0</v>
      </c>
      <c r="F16" s="62" t="str">
        <f t="shared" si="2"/>
        <v xml:space="preserve"> </v>
      </c>
      <c r="G16" s="60"/>
      <c r="H16" s="64" t="str">
        <f t="shared" si="3"/>
        <v xml:space="preserve"> </v>
      </c>
      <c r="I16" s="10"/>
    </row>
    <row r="17" spans="1:9" s="11" customFormat="1" ht="15.75" hidden="1" customHeight="1" x14ac:dyDescent="0.2">
      <c r="A17" s="16" t="s">
        <v>17</v>
      </c>
      <c r="B17" s="61"/>
      <c r="C17" s="62"/>
      <c r="D17" s="63">
        <f t="shared" si="0"/>
        <v>30</v>
      </c>
      <c r="E17" s="62" t="b">
        <f t="shared" si="1"/>
        <v>0</v>
      </c>
      <c r="F17" s="62" t="str">
        <f t="shared" si="2"/>
        <v xml:space="preserve"> </v>
      </c>
      <c r="G17" s="60"/>
      <c r="H17" s="64" t="str">
        <f t="shared" si="3"/>
        <v xml:space="preserve"> </v>
      </c>
      <c r="I17" s="10"/>
    </row>
    <row r="18" spans="1:9" s="11" customFormat="1" ht="15.75" hidden="1" customHeight="1" x14ac:dyDescent="0.2">
      <c r="A18" s="16" t="s">
        <v>18</v>
      </c>
      <c r="B18" s="61"/>
      <c r="C18" s="62"/>
      <c r="D18" s="63">
        <f t="shared" si="0"/>
        <v>30</v>
      </c>
      <c r="E18" s="62" t="b">
        <f t="shared" si="1"/>
        <v>0</v>
      </c>
      <c r="F18" s="62" t="str">
        <f t="shared" si="2"/>
        <v xml:space="preserve"> </v>
      </c>
      <c r="G18" s="60"/>
      <c r="H18" s="64" t="str">
        <f t="shared" si="3"/>
        <v xml:space="preserve"> </v>
      </c>
      <c r="I18" s="10"/>
    </row>
    <row r="19" spans="1:9" s="11" customFormat="1" ht="15.75" hidden="1" customHeight="1" x14ac:dyDescent="0.2">
      <c r="A19" s="16" t="s">
        <v>19</v>
      </c>
      <c r="B19" s="61"/>
      <c r="C19" s="62"/>
      <c r="D19" s="63">
        <f t="shared" si="0"/>
        <v>30</v>
      </c>
      <c r="E19" s="62" t="b">
        <f t="shared" si="1"/>
        <v>0</v>
      </c>
      <c r="F19" s="62" t="str">
        <f t="shared" si="2"/>
        <v xml:space="preserve"> </v>
      </c>
      <c r="G19" s="60"/>
      <c r="H19" s="64" t="str">
        <f t="shared" si="3"/>
        <v xml:space="preserve"> </v>
      </c>
      <c r="I19" s="10"/>
    </row>
    <row r="20" spans="1:9" s="11" customFormat="1" ht="15.75" hidden="1" customHeight="1" x14ac:dyDescent="0.2">
      <c r="A20" s="16" t="s">
        <v>20</v>
      </c>
      <c r="B20" s="61"/>
      <c r="C20" s="62"/>
      <c r="D20" s="63">
        <f t="shared" si="0"/>
        <v>30</v>
      </c>
      <c r="E20" s="62" t="b">
        <f t="shared" si="1"/>
        <v>0</v>
      </c>
      <c r="F20" s="62" t="str">
        <f t="shared" si="2"/>
        <v xml:space="preserve"> </v>
      </c>
      <c r="G20" s="60"/>
      <c r="H20" s="64" t="str">
        <f t="shared" si="3"/>
        <v xml:space="preserve"> </v>
      </c>
      <c r="I20" s="10"/>
    </row>
    <row r="21" spans="1:9" s="11" customFormat="1" ht="15.75" hidden="1" customHeight="1" x14ac:dyDescent="0.2">
      <c r="A21" s="16" t="s">
        <v>21</v>
      </c>
      <c r="B21" s="61"/>
      <c r="C21" s="62"/>
      <c r="D21" s="63">
        <f t="shared" si="0"/>
        <v>30</v>
      </c>
      <c r="E21" s="62" t="b">
        <f t="shared" si="1"/>
        <v>0</v>
      </c>
      <c r="F21" s="62" t="str">
        <f t="shared" si="2"/>
        <v xml:space="preserve"> </v>
      </c>
      <c r="G21" s="60"/>
      <c r="H21" s="64" t="str">
        <f t="shared" si="3"/>
        <v xml:space="preserve"> </v>
      </c>
      <c r="I21" s="10"/>
    </row>
    <row r="22" spans="1:9" s="11" customFormat="1" ht="15.75" hidden="1" customHeight="1" x14ac:dyDescent="0.2">
      <c r="A22" s="16" t="s">
        <v>22</v>
      </c>
      <c r="B22" s="61"/>
      <c r="C22" s="62"/>
      <c r="D22" s="63">
        <f t="shared" si="0"/>
        <v>30</v>
      </c>
      <c r="E22" s="62" t="b">
        <f t="shared" si="1"/>
        <v>0</v>
      </c>
      <c r="F22" s="62" t="str">
        <f t="shared" si="2"/>
        <v xml:space="preserve"> </v>
      </c>
      <c r="G22" s="60"/>
      <c r="H22" s="64" t="str">
        <f t="shared" si="3"/>
        <v xml:space="preserve"> </v>
      </c>
      <c r="I22" s="10"/>
    </row>
    <row r="23" spans="1:9" s="11" customFormat="1" ht="15.75" hidden="1" customHeight="1" x14ac:dyDescent="0.2">
      <c r="A23" s="16" t="s">
        <v>23</v>
      </c>
      <c r="B23" s="61"/>
      <c r="C23" s="62"/>
      <c r="D23" s="63">
        <f t="shared" si="0"/>
        <v>30</v>
      </c>
      <c r="E23" s="62" t="b">
        <f t="shared" si="1"/>
        <v>0</v>
      </c>
      <c r="F23" s="62" t="str">
        <f t="shared" si="2"/>
        <v xml:space="preserve"> </v>
      </c>
      <c r="G23" s="60"/>
      <c r="H23" s="64" t="str">
        <f t="shared" si="3"/>
        <v xml:space="preserve"> </v>
      </c>
      <c r="I23" s="10"/>
    </row>
    <row r="24" spans="1:9" s="11" customFormat="1" ht="15.75" hidden="1" customHeight="1" x14ac:dyDescent="0.2">
      <c r="A24" s="16" t="s">
        <v>24</v>
      </c>
      <c r="B24" s="61"/>
      <c r="C24" s="62"/>
      <c r="D24" s="63">
        <f t="shared" si="0"/>
        <v>30</v>
      </c>
      <c r="E24" s="62" t="b">
        <f t="shared" si="1"/>
        <v>0</v>
      </c>
      <c r="F24" s="62" t="str">
        <f t="shared" si="2"/>
        <v xml:space="preserve"> </v>
      </c>
      <c r="G24" s="60"/>
      <c r="H24" s="64" t="str">
        <f t="shared" si="3"/>
        <v xml:space="preserve"> </v>
      </c>
      <c r="I24" s="10"/>
    </row>
    <row r="25" spans="1:9" s="11" customFormat="1" ht="15.75" hidden="1" customHeight="1" x14ac:dyDescent="0.2">
      <c r="A25" s="16" t="s">
        <v>25</v>
      </c>
      <c r="B25" s="61"/>
      <c r="C25" s="62"/>
      <c r="D25" s="63">
        <f t="shared" si="0"/>
        <v>30</v>
      </c>
      <c r="E25" s="62" t="b">
        <f t="shared" si="1"/>
        <v>0</v>
      </c>
      <c r="F25" s="62" t="str">
        <f t="shared" si="2"/>
        <v xml:space="preserve"> </v>
      </c>
      <c r="G25" s="60"/>
      <c r="H25" s="64" t="str">
        <f t="shared" si="3"/>
        <v xml:space="preserve"> </v>
      </c>
      <c r="I25" s="10"/>
    </row>
    <row r="26" spans="1:9" s="11" customFormat="1" ht="15.75" hidden="1" customHeight="1" x14ac:dyDescent="0.2">
      <c r="A26" s="16" t="s">
        <v>26</v>
      </c>
      <c r="B26" s="61"/>
      <c r="C26" s="62"/>
      <c r="D26" s="63">
        <f t="shared" si="0"/>
        <v>30</v>
      </c>
      <c r="E26" s="62" t="b">
        <f t="shared" si="1"/>
        <v>0</v>
      </c>
      <c r="F26" s="62" t="str">
        <f t="shared" si="2"/>
        <v xml:space="preserve"> </v>
      </c>
      <c r="G26" s="60"/>
      <c r="H26" s="64" t="str">
        <f t="shared" si="3"/>
        <v xml:space="preserve"> </v>
      </c>
      <c r="I26" s="10"/>
    </row>
    <row r="27" spans="1:9" s="11" customFormat="1" ht="15.75" hidden="1" customHeight="1" x14ac:dyDescent="0.2">
      <c r="A27" s="16" t="s">
        <v>27</v>
      </c>
      <c r="B27" s="61"/>
      <c r="C27" s="62"/>
      <c r="D27" s="63">
        <f t="shared" si="0"/>
        <v>30</v>
      </c>
      <c r="E27" s="62" t="b">
        <f t="shared" si="1"/>
        <v>0</v>
      </c>
      <c r="F27" s="62" t="str">
        <f t="shared" si="2"/>
        <v xml:space="preserve"> </v>
      </c>
      <c r="G27" s="60"/>
      <c r="H27" s="64" t="str">
        <f t="shared" si="3"/>
        <v xml:space="preserve"> </v>
      </c>
      <c r="I27" s="10"/>
    </row>
    <row r="28" spans="1:9" s="11" customFormat="1" ht="15.75" hidden="1" customHeight="1" x14ac:dyDescent="0.2">
      <c r="A28" s="16" t="s">
        <v>28</v>
      </c>
      <c r="B28" s="61"/>
      <c r="C28" s="62"/>
      <c r="D28" s="63">
        <f t="shared" si="0"/>
        <v>30</v>
      </c>
      <c r="E28" s="62" t="b">
        <f t="shared" si="1"/>
        <v>0</v>
      </c>
      <c r="F28" s="62" t="str">
        <f t="shared" si="2"/>
        <v xml:space="preserve"> </v>
      </c>
      <c r="G28" s="60"/>
      <c r="H28" s="64" t="str">
        <f t="shared" si="3"/>
        <v xml:space="preserve"> </v>
      </c>
      <c r="I28" s="10"/>
    </row>
    <row r="29" spans="1:9" s="11" customFormat="1" ht="15.75" hidden="1" customHeight="1" x14ac:dyDescent="0.2">
      <c r="A29" s="16" t="s">
        <v>29</v>
      </c>
      <c r="B29" s="61"/>
      <c r="C29" s="62"/>
      <c r="D29" s="63">
        <f t="shared" si="0"/>
        <v>30</v>
      </c>
      <c r="E29" s="62" t="b">
        <f t="shared" si="1"/>
        <v>0</v>
      </c>
      <c r="F29" s="62" t="str">
        <f t="shared" si="2"/>
        <v xml:space="preserve"> </v>
      </c>
      <c r="G29" s="60"/>
      <c r="H29" s="64" t="str">
        <f t="shared" si="3"/>
        <v xml:space="preserve"> </v>
      </c>
      <c r="I29" s="10"/>
    </row>
    <row r="30" spans="1:9" s="11" customFormat="1" ht="15.75" hidden="1" customHeight="1" x14ac:dyDescent="0.2">
      <c r="A30" s="16" t="s">
        <v>30</v>
      </c>
      <c r="B30" s="61"/>
      <c r="C30" s="62"/>
      <c r="D30" s="63">
        <f t="shared" si="0"/>
        <v>30</v>
      </c>
      <c r="E30" s="62" t="b">
        <f t="shared" si="1"/>
        <v>0</v>
      </c>
      <c r="F30" s="62" t="str">
        <f t="shared" si="2"/>
        <v xml:space="preserve"> </v>
      </c>
      <c r="G30" s="60"/>
      <c r="H30" s="64" t="str">
        <f t="shared" si="3"/>
        <v xml:space="preserve"> </v>
      </c>
      <c r="I30" s="10"/>
    </row>
    <row r="31" spans="1:9" s="11" customFormat="1" ht="15.75" hidden="1" customHeight="1" x14ac:dyDescent="0.2">
      <c r="A31" s="16" t="s">
        <v>31</v>
      </c>
      <c r="B31" s="61"/>
      <c r="C31" s="62"/>
      <c r="D31" s="63">
        <f t="shared" si="0"/>
        <v>30</v>
      </c>
      <c r="E31" s="62" t="b">
        <f t="shared" si="1"/>
        <v>0</v>
      </c>
      <c r="F31" s="62" t="str">
        <f t="shared" si="2"/>
        <v xml:space="preserve"> </v>
      </c>
      <c r="G31" s="60"/>
      <c r="H31" s="64" t="str">
        <f t="shared" si="3"/>
        <v xml:space="preserve"> </v>
      </c>
      <c r="I31" s="10"/>
    </row>
    <row r="32" spans="1:9" s="11" customFormat="1" ht="15.75" hidden="1" customHeight="1" x14ac:dyDescent="0.2">
      <c r="A32" s="16" t="s">
        <v>32</v>
      </c>
      <c r="B32" s="61"/>
      <c r="C32" s="62"/>
      <c r="D32" s="63">
        <f t="shared" si="0"/>
        <v>30</v>
      </c>
      <c r="E32" s="62" t="b">
        <f t="shared" si="1"/>
        <v>0</v>
      </c>
      <c r="F32" s="62" t="str">
        <f t="shared" si="2"/>
        <v xml:space="preserve"> </v>
      </c>
      <c r="G32" s="60"/>
      <c r="H32" s="64" t="str">
        <f t="shared" si="3"/>
        <v xml:space="preserve"> </v>
      </c>
      <c r="I32" s="10"/>
    </row>
    <row r="33" spans="1:9" s="11" customFormat="1" ht="15.75" hidden="1" customHeight="1" x14ac:dyDescent="0.2">
      <c r="A33" s="16" t="s">
        <v>33</v>
      </c>
      <c r="B33" s="61"/>
      <c r="C33" s="62"/>
      <c r="D33" s="63">
        <f t="shared" si="0"/>
        <v>30</v>
      </c>
      <c r="E33" s="62" t="b">
        <f t="shared" si="1"/>
        <v>0</v>
      </c>
      <c r="F33" s="62" t="str">
        <f t="shared" si="2"/>
        <v xml:space="preserve"> </v>
      </c>
      <c r="G33" s="60"/>
      <c r="H33" s="64" t="str">
        <f t="shared" si="3"/>
        <v xml:space="preserve"> </v>
      </c>
      <c r="I33" s="10"/>
    </row>
    <row r="34" spans="1:9" s="11" customFormat="1" ht="15.75" hidden="1" customHeight="1" x14ac:dyDescent="0.2">
      <c r="A34" s="16" t="s">
        <v>34</v>
      </c>
      <c r="B34" s="61"/>
      <c r="C34" s="62"/>
      <c r="D34" s="63">
        <f t="shared" si="0"/>
        <v>30</v>
      </c>
      <c r="E34" s="62" t="b">
        <f t="shared" si="1"/>
        <v>0</v>
      </c>
      <c r="F34" s="62" t="str">
        <f t="shared" si="2"/>
        <v xml:space="preserve"> </v>
      </c>
      <c r="G34" s="60"/>
      <c r="H34" s="64" t="str">
        <f t="shared" si="3"/>
        <v xml:space="preserve"> </v>
      </c>
      <c r="I34" s="10"/>
    </row>
    <row r="35" spans="1:9" s="11" customFormat="1" ht="15.75" hidden="1" customHeight="1" x14ac:dyDescent="0.2">
      <c r="A35" s="16" t="s">
        <v>35</v>
      </c>
      <c r="B35" s="61"/>
      <c r="C35" s="62"/>
      <c r="D35" s="63">
        <f t="shared" si="0"/>
        <v>30</v>
      </c>
      <c r="E35" s="62" t="b">
        <f t="shared" si="1"/>
        <v>0</v>
      </c>
      <c r="F35" s="62" t="str">
        <f t="shared" si="2"/>
        <v xml:space="preserve"> </v>
      </c>
      <c r="G35" s="60"/>
      <c r="H35" s="64" t="str">
        <f t="shared" si="3"/>
        <v xml:space="preserve"> </v>
      </c>
      <c r="I35" s="10"/>
    </row>
    <row r="36" spans="1:9" s="11" customFormat="1" ht="15.75" hidden="1" customHeight="1" x14ac:dyDescent="0.2">
      <c r="A36" s="16" t="s">
        <v>36</v>
      </c>
      <c r="B36" s="61"/>
      <c r="C36" s="62"/>
      <c r="D36" s="63">
        <f t="shared" si="0"/>
        <v>30</v>
      </c>
      <c r="E36" s="62" t="b">
        <f t="shared" si="1"/>
        <v>0</v>
      </c>
      <c r="F36" s="62" t="str">
        <f t="shared" si="2"/>
        <v xml:space="preserve"> </v>
      </c>
      <c r="G36" s="60"/>
      <c r="H36" s="64" t="str">
        <f t="shared" si="3"/>
        <v xml:space="preserve"> </v>
      </c>
      <c r="I36" s="10"/>
    </row>
    <row r="37" spans="1:9" s="11" customFormat="1" ht="15.75" hidden="1" customHeight="1" x14ac:dyDescent="0.2">
      <c r="A37" s="16" t="s">
        <v>37</v>
      </c>
      <c r="B37" s="61"/>
      <c r="C37" s="62"/>
      <c r="D37" s="63">
        <f t="shared" si="0"/>
        <v>30</v>
      </c>
      <c r="E37" s="62" t="b">
        <f t="shared" si="1"/>
        <v>0</v>
      </c>
      <c r="F37" s="62" t="str">
        <f t="shared" si="2"/>
        <v xml:space="preserve"> </v>
      </c>
      <c r="G37" s="60"/>
      <c r="H37" s="64" t="str">
        <f t="shared" si="3"/>
        <v xml:space="preserve"> </v>
      </c>
      <c r="I37" s="10"/>
    </row>
    <row r="38" spans="1:9" s="11" customFormat="1" ht="15.75" hidden="1" customHeight="1" x14ac:dyDescent="0.2">
      <c r="A38" s="16" t="s">
        <v>38</v>
      </c>
      <c r="B38" s="61"/>
      <c r="C38" s="62"/>
      <c r="D38" s="63">
        <f t="shared" si="0"/>
        <v>30</v>
      </c>
      <c r="E38" s="62" t="b">
        <f t="shared" si="1"/>
        <v>0</v>
      </c>
      <c r="F38" s="62" t="str">
        <f t="shared" si="2"/>
        <v xml:space="preserve"> </v>
      </c>
      <c r="G38" s="60"/>
      <c r="H38" s="64" t="str">
        <f t="shared" si="3"/>
        <v xml:space="preserve"> </v>
      </c>
      <c r="I38" s="10"/>
    </row>
    <row r="39" spans="1:9" s="11" customFormat="1" ht="15.75" hidden="1" customHeight="1" x14ac:dyDescent="0.2">
      <c r="A39" s="16" t="s">
        <v>54</v>
      </c>
      <c r="B39" s="61"/>
      <c r="C39" s="62"/>
      <c r="D39" s="63">
        <f t="shared" si="0"/>
        <v>30</v>
      </c>
      <c r="E39" s="62" t="b">
        <f t="shared" si="1"/>
        <v>0</v>
      </c>
      <c r="F39" s="62" t="str">
        <f t="shared" si="2"/>
        <v xml:space="preserve"> </v>
      </c>
      <c r="G39" s="60"/>
      <c r="H39" s="64" t="str">
        <f t="shared" si="3"/>
        <v xml:space="preserve"> </v>
      </c>
      <c r="I39" s="10"/>
    </row>
    <row r="40" spans="1:9" s="11" customFormat="1" ht="15.75" hidden="1" customHeight="1" x14ac:dyDescent="0.2">
      <c r="A40" s="16" t="s">
        <v>39</v>
      </c>
      <c r="B40" s="61"/>
      <c r="C40" s="62"/>
      <c r="D40" s="63">
        <f t="shared" si="0"/>
        <v>30</v>
      </c>
      <c r="E40" s="62" t="b">
        <f t="shared" si="1"/>
        <v>0</v>
      </c>
      <c r="F40" s="62" t="str">
        <f t="shared" si="2"/>
        <v xml:space="preserve"> </v>
      </c>
      <c r="G40" s="60"/>
      <c r="H40" s="64" t="str">
        <f t="shared" si="3"/>
        <v xml:space="preserve"> </v>
      </c>
      <c r="I40" s="10"/>
    </row>
    <row r="41" spans="1:9" s="11" customFormat="1" ht="15.75" hidden="1" customHeight="1" x14ac:dyDescent="0.2">
      <c r="A41" s="16" t="s">
        <v>40</v>
      </c>
      <c r="B41" s="61"/>
      <c r="C41" s="62"/>
      <c r="D41" s="63">
        <f t="shared" ref="D41:D57" si="4">ConventionDate+30</f>
        <v>30</v>
      </c>
      <c r="E41" s="62" t="b">
        <f t="shared" ref="E41:E57" si="5">AND(PreliminaryDueDate&gt;=WritDay,PreliminaryDueDate&lt;=ReturnWritDay)</f>
        <v>0</v>
      </c>
      <c r="F41" s="62" t="str">
        <f t="shared" ref="F41:F57" si="6">IF(ISBLANK(ConventionDate)," ",IF(DueDuringElectionPeriod=FALSE,PreliminaryDueDate,ElectionDay+90))</f>
        <v xml:space="preserve"> </v>
      </c>
      <c r="G41" s="60"/>
      <c r="H41" s="64" t="str">
        <f t="shared" ref="H41:H57" si="7">IF(ISBLANK(DateFiled)," ",IF(DateFiled&gt;DueDate,"Late","On Time"))</f>
        <v xml:space="preserve"> </v>
      </c>
      <c r="I41" s="10"/>
    </row>
    <row r="42" spans="1:9" s="11" customFormat="1" ht="15.75" hidden="1" customHeight="1" x14ac:dyDescent="0.2">
      <c r="A42" s="16" t="s">
        <v>41</v>
      </c>
      <c r="B42" s="61"/>
      <c r="C42" s="62"/>
      <c r="D42" s="63">
        <f t="shared" si="4"/>
        <v>30</v>
      </c>
      <c r="E42" s="62" t="b">
        <f t="shared" si="5"/>
        <v>0</v>
      </c>
      <c r="F42" s="62" t="str">
        <f t="shared" si="6"/>
        <v xml:space="preserve"> </v>
      </c>
      <c r="G42" s="60"/>
      <c r="H42" s="64" t="str">
        <f t="shared" si="7"/>
        <v xml:space="preserve"> </v>
      </c>
      <c r="I42" s="10"/>
    </row>
    <row r="43" spans="1:9" s="11" customFormat="1" ht="15.75" hidden="1" customHeight="1" x14ac:dyDescent="0.2">
      <c r="A43" s="16" t="s">
        <v>57</v>
      </c>
      <c r="B43" s="61"/>
      <c r="C43" s="62"/>
      <c r="D43" s="63">
        <f t="shared" si="4"/>
        <v>30</v>
      </c>
      <c r="E43" s="62" t="b">
        <f t="shared" si="5"/>
        <v>0</v>
      </c>
      <c r="F43" s="62" t="str">
        <f t="shared" si="6"/>
        <v xml:space="preserve"> </v>
      </c>
      <c r="G43" s="60"/>
      <c r="H43" s="64" t="str">
        <f t="shared" si="7"/>
        <v xml:space="preserve"> </v>
      </c>
      <c r="I43" s="10"/>
    </row>
    <row r="44" spans="1:9" s="11" customFormat="1" ht="15.75" hidden="1" customHeight="1" x14ac:dyDescent="0.2">
      <c r="A44" s="16" t="s">
        <v>42</v>
      </c>
      <c r="B44" s="61"/>
      <c r="C44" s="62"/>
      <c r="D44" s="63">
        <f t="shared" si="4"/>
        <v>30</v>
      </c>
      <c r="E44" s="62" t="b">
        <f t="shared" si="5"/>
        <v>0</v>
      </c>
      <c r="F44" s="62" t="str">
        <f t="shared" si="6"/>
        <v xml:space="preserve"> </v>
      </c>
      <c r="G44" s="60"/>
      <c r="H44" s="64" t="str">
        <f t="shared" si="7"/>
        <v xml:space="preserve"> </v>
      </c>
      <c r="I44" s="10"/>
    </row>
    <row r="45" spans="1:9" s="11" customFormat="1" ht="15.75" hidden="1" customHeight="1" x14ac:dyDescent="0.2">
      <c r="A45" s="16" t="s">
        <v>43</v>
      </c>
      <c r="B45" s="61"/>
      <c r="C45" s="62"/>
      <c r="D45" s="63">
        <f t="shared" si="4"/>
        <v>30</v>
      </c>
      <c r="E45" s="62" t="b">
        <f t="shared" si="5"/>
        <v>0</v>
      </c>
      <c r="F45" s="62" t="str">
        <f t="shared" si="6"/>
        <v xml:space="preserve"> </v>
      </c>
      <c r="G45" s="60"/>
      <c r="H45" s="64" t="str">
        <f t="shared" si="7"/>
        <v xml:space="preserve"> </v>
      </c>
      <c r="I45" s="10"/>
    </row>
    <row r="46" spans="1:9" s="11" customFormat="1" ht="15.75" hidden="1" customHeight="1" x14ac:dyDescent="0.2">
      <c r="A46" s="16" t="s">
        <v>44</v>
      </c>
      <c r="B46" s="61"/>
      <c r="C46" s="62"/>
      <c r="D46" s="63">
        <f t="shared" si="4"/>
        <v>30</v>
      </c>
      <c r="E46" s="62" t="b">
        <f t="shared" si="5"/>
        <v>0</v>
      </c>
      <c r="F46" s="62" t="str">
        <f t="shared" si="6"/>
        <v xml:space="preserve"> </v>
      </c>
      <c r="G46" s="60"/>
      <c r="H46" s="64" t="str">
        <f t="shared" si="7"/>
        <v xml:space="preserve"> </v>
      </c>
      <c r="I46" s="10"/>
    </row>
    <row r="47" spans="1:9" s="11" customFormat="1" ht="15.75" hidden="1" customHeight="1" x14ac:dyDescent="0.2">
      <c r="A47" s="16" t="s">
        <v>45</v>
      </c>
      <c r="B47" s="61"/>
      <c r="C47" s="62"/>
      <c r="D47" s="63">
        <f t="shared" si="4"/>
        <v>30</v>
      </c>
      <c r="E47" s="62" t="b">
        <f t="shared" si="5"/>
        <v>0</v>
      </c>
      <c r="F47" s="62" t="str">
        <f t="shared" si="6"/>
        <v xml:space="preserve"> </v>
      </c>
      <c r="G47" s="60"/>
      <c r="H47" s="64" t="str">
        <f t="shared" si="7"/>
        <v xml:space="preserve"> </v>
      </c>
      <c r="I47" s="10"/>
    </row>
    <row r="48" spans="1:9" s="11" customFormat="1" ht="15.75" hidden="1" customHeight="1" x14ac:dyDescent="0.2">
      <c r="A48" s="16" t="s">
        <v>58</v>
      </c>
      <c r="B48" s="61"/>
      <c r="C48" s="62"/>
      <c r="D48" s="63">
        <f t="shared" si="4"/>
        <v>30</v>
      </c>
      <c r="E48" s="62" t="b">
        <f t="shared" si="5"/>
        <v>0</v>
      </c>
      <c r="F48" s="62" t="str">
        <f t="shared" si="6"/>
        <v xml:space="preserve"> </v>
      </c>
      <c r="G48" s="60"/>
      <c r="H48" s="64" t="str">
        <f t="shared" si="7"/>
        <v xml:space="preserve"> </v>
      </c>
      <c r="I48" s="10"/>
    </row>
    <row r="49" spans="1:28" s="11" customFormat="1" ht="15.75" hidden="1" customHeight="1" x14ac:dyDescent="0.2">
      <c r="A49" s="16" t="s">
        <v>46</v>
      </c>
      <c r="B49" s="61"/>
      <c r="C49" s="62"/>
      <c r="D49" s="63">
        <f t="shared" si="4"/>
        <v>30</v>
      </c>
      <c r="E49" s="62" t="b">
        <f t="shared" si="5"/>
        <v>0</v>
      </c>
      <c r="F49" s="62" t="str">
        <f t="shared" si="6"/>
        <v xml:space="preserve"> </v>
      </c>
      <c r="G49" s="60"/>
      <c r="H49" s="64" t="str">
        <f t="shared" si="7"/>
        <v xml:space="preserve"> </v>
      </c>
      <c r="I49" s="10"/>
    </row>
    <row r="50" spans="1:28" s="11" customFormat="1" ht="15.75" hidden="1" customHeight="1" x14ac:dyDescent="0.2">
      <c r="A50" s="16" t="s">
        <v>47</v>
      </c>
      <c r="B50" s="61"/>
      <c r="C50" s="62"/>
      <c r="D50" s="63">
        <f t="shared" si="4"/>
        <v>30</v>
      </c>
      <c r="E50" s="62" t="b">
        <f t="shared" si="5"/>
        <v>0</v>
      </c>
      <c r="F50" s="62" t="str">
        <f t="shared" si="6"/>
        <v xml:space="preserve"> </v>
      </c>
      <c r="G50" s="60"/>
      <c r="H50" s="64" t="str">
        <f t="shared" si="7"/>
        <v xml:space="preserve"> </v>
      </c>
      <c r="I50" s="10"/>
    </row>
    <row r="51" spans="1:28" s="11" customFormat="1" ht="15.75" hidden="1" customHeight="1" x14ac:dyDescent="0.2">
      <c r="A51" s="16" t="s">
        <v>48</v>
      </c>
      <c r="B51" s="61"/>
      <c r="C51" s="62"/>
      <c r="D51" s="63">
        <f t="shared" si="4"/>
        <v>30</v>
      </c>
      <c r="E51" s="62" t="b">
        <f t="shared" si="5"/>
        <v>0</v>
      </c>
      <c r="F51" s="62" t="str">
        <f t="shared" si="6"/>
        <v xml:space="preserve"> </v>
      </c>
      <c r="G51" s="60"/>
      <c r="H51" s="64" t="str">
        <f t="shared" si="7"/>
        <v xml:space="preserve"> </v>
      </c>
      <c r="I51" s="10"/>
    </row>
    <row r="52" spans="1:28" s="11" customFormat="1" ht="15.75" hidden="1" customHeight="1" x14ac:dyDescent="0.2">
      <c r="A52" s="16" t="s">
        <v>55</v>
      </c>
      <c r="B52" s="61"/>
      <c r="C52" s="62"/>
      <c r="D52" s="63">
        <f t="shared" si="4"/>
        <v>30</v>
      </c>
      <c r="E52" s="62" t="b">
        <f t="shared" si="5"/>
        <v>0</v>
      </c>
      <c r="F52" s="62" t="str">
        <f t="shared" si="6"/>
        <v xml:space="preserve"> </v>
      </c>
      <c r="G52" s="60"/>
      <c r="H52" s="64" t="str">
        <f t="shared" si="7"/>
        <v xml:space="preserve"> </v>
      </c>
      <c r="I52" s="10"/>
    </row>
    <row r="53" spans="1:28" s="11" customFormat="1" ht="15.75" hidden="1" customHeight="1" x14ac:dyDescent="0.2">
      <c r="A53" s="16" t="s">
        <v>49</v>
      </c>
      <c r="B53" s="61"/>
      <c r="C53" s="62"/>
      <c r="D53" s="63">
        <f t="shared" si="4"/>
        <v>30</v>
      </c>
      <c r="E53" s="62" t="b">
        <f t="shared" si="5"/>
        <v>0</v>
      </c>
      <c r="F53" s="62" t="str">
        <f t="shared" si="6"/>
        <v xml:space="preserve"> </v>
      </c>
      <c r="G53" s="60"/>
      <c r="H53" s="64" t="str">
        <f t="shared" si="7"/>
        <v xml:space="preserve"> </v>
      </c>
      <c r="I53" s="10"/>
    </row>
    <row r="54" spans="1:28" s="11" customFormat="1" ht="15.75" hidden="1" customHeight="1" x14ac:dyDescent="0.2">
      <c r="A54" s="16" t="s">
        <v>50</v>
      </c>
      <c r="B54" s="61"/>
      <c r="C54" s="62"/>
      <c r="D54" s="63">
        <f t="shared" si="4"/>
        <v>30</v>
      </c>
      <c r="E54" s="62" t="b">
        <f t="shared" si="5"/>
        <v>0</v>
      </c>
      <c r="F54" s="62" t="str">
        <f t="shared" si="6"/>
        <v xml:space="preserve"> </v>
      </c>
      <c r="G54" s="60"/>
      <c r="H54" s="64" t="str">
        <f t="shared" si="7"/>
        <v xml:space="preserve"> </v>
      </c>
      <c r="I54" s="10"/>
    </row>
    <row r="55" spans="1:28" s="11" customFormat="1" ht="15.75" hidden="1" customHeight="1" x14ac:dyDescent="0.2">
      <c r="A55" s="16" t="s">
        <v>51</v>
      </c>
      <c r="B55" s="61"/>
      <c r="C55" s="62"/>
      <c r="D55" s="63">
        <f t="shared" si="4"/>
        <v>30</v>
      </c>
      <c r="E55" s="62" t="b">
        <f t="shared" si="5"/>
        <v>0</v>
      </c>
      <c r="F55" s="62" t="str">
        <f t="shared" si="6"/>
        <v xml:space="preserve"> </v>
      </c>
      <c r="G55" s="60"/>
      <c r="H55" s="64" t="str">
        <f t="shared" si="7"/>
        <v xml:space="preserve"> </v>
      </c>
      <c r="I55" s="10"/>
    </row>
    <row r="56" spans="1:28" s="11" customFormat="1" ht="15.75" hidden="1" customHeight="1" x14ac:dyDescent="0.2">
      <c r="A56" s="16" t="s">
        <v>52</v>
      </c>
      <c r="B56" s="61"/>
      <c r="C56" s="62"/>
      <c r="D56" s="63">
        <f t="shared" si="4"/>
        <v>30</v>
      </c>
      <c r="E56" s="62" t="b">
        <f t="shared" si="5"/>
        <v>0</v>
      </c>
      <c r="F56" s="62" t="str">
        <f t="shared" si="6"/>
        <v xml:space="preserve"> </v>
      </c>
      <c r="G56" s="60"/>
      <c r="H56" s="64" t="str">
        <f t="shared" si="7"/>
        <v xml:space="preserve"> </v>
      </c>
      <c r="I56" s="10"/>
    </row>
    <row r="57" spans="1:28" s="11" customFormat="1" ht="15.75" hidden="1" customHeight="1" x14ac:dyDescent="0.2">
      <c r="A57" s="16" t="s">
        <v>53</v>
      </c>
      <c r="B57" s="61"/>
      <c r="C57" s="62"/>
      <c r="D57" s="63">
        <f t="shared" si="4"/>
        <v>30</v>
      </c>
      <c r="E57" s="62" t="b">
        <f t="shared" si="5"/>
        <v>0</v>
      </c>
      <c r="F57" s="62" t="str">
        <f t="shared" si="6"/>
        <v xml:space="preserve"> </v>
      </c>
      <c r="G57" s="60"/>
      <c r="H57" s="64" t="str">
        <f t="shared" si="7"/>
        <v xml:space="preserve"> </v>
      </c>
      <c r="I57" s="10"/>
    </row>
    <row r="58" spans="1:28" s="15" customFormat="1" ht="15.75" hidden="1" customHeight="1" x14ac:dyDescent="0.2">
      <c r="A58" s="13" t="s">
        <v>59</v>
      </c>
      <c r="B58" s="22">
        <f>COUNTA(B9:B57)</f>
        <v>0</v>
      </c>
      <c r="C58" s="22"/>
      <c r="D58" s="13"/>
      <c r="E58" s="22"/>
      <c r="F58" s="22"/>
      <c r="G58" s="22">
        <f>COUNTA(G9:G57)</f>
        <v>0</v>
      </c>
      <c r="H58" s="17">
        <f t="shared" ref="H58:I58" si="8">SUM(H8:H57)</f>
        <v>0</v>
      </c>
      <c r="I58" s="70">
        <f t="shared" si="8"/>
        <v>0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</row>
    <row r="59" spans="1:28" s="5" customFormat="1" ht="26.25" customHeight="1" x14ac:dyDescent="0.2">
      <c r="A59" s="7" t="s">
        <v>292</v>
      </c>
      <c r="B59" s="7"/>
      <c r="C59" s="49"/>
      <c r="D59" s="7"/>
      <c r="E59" s="49"/>
      <c r="F59" s="49"/>
      <c r="G59" s="7"/>
      <c r="H59" s="8"/>
      <c r="I59" s="8"/>
    </row>
    <row r="60" spans="1:28" s="11" customFormat="1" ht="15.75" customHeight="1" x14ac:dyDescent="0.2">
      <c r="A60" s="16" t="s">
        <v>14</v>
      </c>
      <c r="B60" s="94" t="s">
        <v>526</v>
      </c>
      <c r="C60" s="104"/>
      <c r="D60" s="94"/>
      <c r="E60" s="105"/>
      <c r="F60" s="87">
        <f t="shared" ref="F60:F67" si="9">DueDateEFRC</f>
        <v>43438</v>
      </c>
      <c r="G60" s="88">
        <v>43426</v>
      </c>
      <c r="H60" s="10" t="str">
        <f t="shared" ref="H60:H68" si="10">IF(ISBLANK(DateFiled)," ",IF(DateFiled&gt;DueDate,"Late","On Time"))</f>
        <v>On Time</v>
      </c>
      <c r="I60" s="66"/>
    </row>
    <row r="61" spans="1:28" s="11" customFormat="1" ht="15.75" customHeight="1" x14ac:dyDescent="0.2">
      <c r="A61" s="16" t="s">
        <v>15</v>
      </c>
      <c r="B61" s="94" t="s">
        <v>527</v>
      </c>
      <c r="C61" s="104"/>
      <c r="D61" s="94"/>
      <c r="E61" s="105"/>
      <c r="F61" s="87">
        <f t="shared" si="9"/>
        <v>43438</v>
      </c>
      <c r="G61" s="88">
        <v>43706</v>
      </c>
      <c r="H61" s="10" t="str">
        <f t="shared" si="10"/>
        <v>Late</v>
      </c>
      <c r="I61" s="66"/>
    </row>
    <row r="62" spans="1:28" s="11" customFormat="1" ht="15.75" customHeight="1" x14ac:dyDescent="0.2">
      <c r="A62" s="16" t="s">
        <v>555</v>
      </c>
      <c r="B62" s="94" t="s">
        <v>528</v>
      </c>
      <c r="C62" s="104"/>
      <c r="D62" s="94"/>
      <c r="E62" s="105"/>
      <c r="F62" s="87">
        <f t="shared" si="9"/>
        <v>43438</v>
      </c>
      <c r="G62" s="88">
        <v>43707</v>
      </c>
      <c r="H62" s="10" t="str">
        <f t="shared" si="10"/>
        <v>Late</v>
      </c>
      <c r="I62" s="66"/>
    </row>
    <row r="63" spans="1:28" s="11" customFormat="1" ht="15.75" customHeight="1" x14ac:dyDescent="0.2">
      <c r="A63" s="16" t="s">
        <v>20</v>
      </c>
      <c r="B63" s="94" t="s">
        <v>529</v>
      </c>
      <c r="C63" s="104"/>
      <c r="D63" s="94"/>
      <c r="E63" s="105"/>
      <c r="F63" s="87">
        <f t="shared" si="9"/>
        <v>43438</v>
      </c>
      <c r="G63" s="88">
        <v>43424</v>
      </c>
      <c r="H63" s="10" t="str">
        <f t="shared" si="10"/>
        <v>On Time</v>
      </c>
      <c r="I63" s="66"/>
    </row>
    <row r="64" spans="1:28" s="11" customFormat="1" ht="15.75" customHeight="1" x14ac:dyDescent="0.2">
      <c r="A64" s="16" t="s">
        <v>27</v>
      </c>
      <c r="B64" s="94" t="s">
        <v>530</v>
      </c>
      <c r="C64" s="104"/>
      <c r="D64" s="94"/>
      <c r="E64" s="105"/>
      <c r="F64" s="87">
        <f t="shared" si="9"/>
        <v>43438</v>
      </c>
      <c r="G64" s="88">
        <v>43447</v>
      </c>
      <c r="H64" s="10" t="str">
        <f t="shared" si="10"/>
        <v>Late</v>
      </c>
      <c r="I64" s="66"/>
    </row>
    <row r="65" spans="1:28" s="11" customFormat="1" ht="15.75" customHeight="1" x14ac:dyDescent="0.2">
      <c r="A65" s="16" t="s">
        <v>32</v>
      </c>
      <c r="B65" s="94" t="s">
        <v>531</v>
      </c>
      <c r="C65" s="104"/>
      <c r="D65" s="94"/>
      <c r="E65" s="105"/>
      <c r="F65" s="87">
        <f t="shared" si="9"/>
        <v>43438</v>
      </c>
      <c r="G65" s="88">
        <v>43438</v>
      </c>
      <c r="H65" s="10" t="str">
        <f t="shared" si="10"/>
        <v>On Time</v>
      </c>
      <c r="I65" s="66"/>
    </row>
    <row r="66" spans="1:28" s="11" customFormat="1" ht="15.75" customHeight="1" x14ac:dyDescent="0.2">
      <c r="A66" s="16" t="s">
        <v>34</v>
      </c>
      <c r="B66" s="94" t="s">
        <v>532</v>
      </c>
      <c r="C66" s="104"/>
      <c r="D66" s="94"/>
      <c r="E66" s="105"/>
      <c r="F66" s="87">
        <f t="shared" si="9"/>
        <v>43438</v>
      </c>
      <c r="G66" s="88">
        <v>43531</v>
      </c>
      <c r="H66" s="10" t="str">
        <f t="shared" si="10"/>
        <v>Late</v>
      </c>
      <c r="I66" s="66"/>
    </row>
    <row r="67" spans="1:28" s="11" customFormat="1" ht="15.75" customHeight="1" x14ac:dyDescent="0.2">
      <c r="A67" s="16" t="s">
        <v>54</v>
      </c>
      <c r="B67" s="94" t="s">
        <v>533</v>
      </c>
      <c r="C67" s="104"/>
      <c r="D67" s="94"/>
      <c r="E67" s="105"/>
      <c r="F67" s="87">
        <f t="shared" si="9"/>
        <v>43438</v>
      </c>
      <c r="G67" s="88">
        <v>43614</v>
      </c>
      <c r="H67" s="10" t="str">
        <f t="shared" si="10"/>
        <v>Late</v>
      </c>
      <c r="I67" s="66"/>
    </row>
    <row r="68" spans="1:28" s="11" customFormat="1" ht="15.75" customHeight="1" x14ac:dyDescent="0.2">
      <c r="A68" s="16" t="s">
        <v>571</v>
      </c>
      <c r="B68" s="94" t="s">
        <v>570</v>
      </c>
      <c r="C68" s="104"/>
      <c r="D68" s="94"/>
      <c r="E68" s="105"/>
      <c r="F68" s="87">
        <v>43555</v>
      </c>
      <c r="G68" s="88"/>
      <c r="H68" s="10" t="str">
        <f t="shared" si="10"/>
        <v xml:space="preserve"> </v>
      </c>
      <c r="I68" s="66"/>
    </row>
    <row r="69" spans="1:28" s="15" customFormat="1" ht="15.75" customHeight="1" x14ac:dyDescent="0.2">
      <c r="A69" s="13" t="s">
        <v>59</v>
      </c>
      <c r="B69" s="22">
        <f>COUNTA(B60:B68)</f>
        <v>9</v>
      </c>
      <c r="C69" s="22"/>
      <c r="D69" s="13"/>
      <c r="E69" s="22"/>
      <c r="F69" s="22"/>
      <c r="G69" s="22">
        <f>COUNTA(G60:G68)</f>
        <v>8</v>
      </c>
      <c r="H69" s="17">
        <f>SUM(H59:H68)</f>
        <v>0</v>
      </c>
      <c r="I69" s="17"/>
    </row>
    <row r="70" spans="1:28" s="20" customFormat="1" ht="25.5" customHeight="1" thickBot="1" x14ac:dyDescent="0.25">
      <c r="A70" s="18" t="s">
        <v>0</v>
      </c>
      <c r="B70" s="34">
        <f>B7+B58+B69</f>
        <v>9</v>
      </c>
      <c r="C70" s="34"/>
      <c r="D70" s="18"/>
      <c r="E70" s="34"/>
      <c r="F70" s="34"/>
      <c r="G70" s="34">
        <f>G7+G58+G69</f>
        <v>8</v>
      </c>
      <c r="H70" s="19">
        <f>H7+H69</f>
        <v>0</v>
      </c>
      <c r="I70" s="19"/>
    </row>
    <row r="71" spans="1:28" s="67" customFormat="1" ht="25.5" customHeight="1" thickBot="1" x14ac:dyDescent="0.25">
      <c r="A71" s="73" t="s">
        <v>60</v>
      </c>
      <c r="B71" s="73"/>
      <c r="C71" s="50"/>
      <c r="D71" s="73"/>
      <c r="E71" s="50"/>
      <c r="F71" s="50"/>
      <c r="G71" s="74">
        <f>G70/B70</f>
        <v>0.88888888888888884</v>
      </c>
      <c r="H71" s="66"/>
      <c r="I71" s="66"/>
    </row>
    <row r="72" spans="1:28" x14ac:dyDescent="0.25">
      <c r="I72" s="68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</row>
    <row r="73" spans="1:28" x14ac:dyDescent="0.25">
      <c r="I73" s="68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</row>
    <row r="74" spans="1:28" x14ac:dyDescent="0.25">
      <c r="I74" s="68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:28" x14ac:dyDescent="0.25">
      <c r="I75" s="68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</sheetData>
  <sheetProtection sheet="1" objects="1" scenarios="1"/>
  <conditionalFormatting sqref="H6:H66 H68">
    <cfRule type="containsText" dxfId="13" priority="3" operator="containsText" text="On Time">
      <formula>NOT(ISERROR(SEARCH("On Time",H6)))</formula>
    </cfRule>
    <cfRule type="containsText" dxfId="12" priority="4" operator="containsText" text="Late">
      <formula>NOT(ISERROR(SEARCH("Late",H6)))</formula>
    </cfRule>
  </conditionalFormatting>
  <conditionalFormatting sqref="H67">
    <cfRule type="containsText" dxfId="11" priority="1" operator="containsText" text="On Time">
      <formula>NOT(ISERROR(SEARCH("On Time",H67)))</formula>
    </cfRule>
    <cfRule type="containsText" dxfId="10" priority="2" operator="containsText" text="Late">
      <formula>NOT(ISERROR(SEARCH("Late",H67)))</formula>
    </cfRule>
  </conditionalFormatting>
  <pageMargins left="0.25" right="0.25" top="0.75" bottom="0.75" header="0.3" footer="0.3"/>
  <pageSetup paperSize="5" scale="64" orientation="portrait" r:id="rId1"/>
  <headerFooter alignWithMargins="0">
    <oddHeader>&amp;L&amp;F&amp;C&amp;A&amp;R&amp;D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85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E69" sqref="E69"/>
    </sheetView>
  </sheetViews>
  <sheetFormatPr defaultColWidth="15.85546875" defaultRowHeight="15.75" x14ac:dyDescent="0.25"/>
  <cols>
    <col min="1" max="1" width="87.42578125" style="1" customWidth="1"/>
    <col min="2" max="2" width="4" style="1" hidden="1" customWidth="1"/>
    <col min="3" max="3" width="4" style="52" hidden="1" customWidth="1"/>
    <col min="4" max="4" width="18.42578125" style="52" customWidth="1"/>
    <col min="5" max="5" width="13" style="1" bestFit="1" customWidth="1"/>
    <col min="6" max="6" width="12.85546875" style="2" bestFit="1" customWidth="1"/>
    <col min="7" max="7" width="13.28515625" style="2" customWidth="1"/>
    <col min="8" max="16384" width="15.85546875" style="1"/>
  </cols>
  <sheetData>
    <row r="1" spans="1:7" ht="26.25" x14ac:dyDescent="0.25">
      <c r="A1" s="43" t="str">
        <f>'Summary-Sommaire'!A1</f>
        <v>Status Report: Filing of Electoral Financial Returns • Rapport de situation:  Dépôts des rapports financiers électorals</v>
      </c>
      <c r="B1" s="43"/>
      <c r="C1" s="30"/>
      <c r="D1" s="6" t="s">
        <v>7</v>
      </c>
      <c r="F1" s="21">
        <f>'Summary-Sommaire'!B3</f>
        <v>44057</v>
      </c>
    </row>
    <row r="2" spans="1:7" s="25" customFormat="1" ht="15" x14ac:dyDescent="0.25">
      <c r="A2" s="44" t="str">
        <f>'Summary-Sommaire'!A2</f>
        <v>For the 2018 General Election • Pour les élections générales 2018</v>
      </c>
      <c r="B2" s="44"/>
      <c r="C2" s="46"/>
      <c r="D2" s="46"/>
    </row>
    <row r="3" spans="1:7" s="25" customFormat="1" ht="18" customHeight="1" x14ac:dyDescent="0.25">
      <c r="A3" s="4" t="s">
        <v>553</v>
      </c>
      <c r="B3" s="4"/>
      <c r="C3" s="47"/>
      <c r="D3" s="47"/>
      <c r="E3" s="26"/>
    </row>
    <row r="4" spans="1:7" s="29" customFormat="1" ht="26.25" customHeight="1" x14ac:dyDescent="0.2">
      <c r="A4" s="27"/>
      <c r="B4" s="45" t="s">
        <v>72</v>
      </c>
      <c r="C4" s="45" t="s">
        <v>70</v>
      </c>
      <c r="D4" s="45" t="s">
        <v>76</v>
      </c>
      <c r="E4" s="31" t="s">
        <v>1</v>
      </c>
      <c r="F4" s="31" t="s">
        <v>78</v>
      </c>
      <c r="G4" s="28"/>
    </row>
    <row r="5" spans="1:7" s="32" customFormat="1" ht="28.5" customHeight="1" x14ac:dyDescent="0.2">
      <c r="A5" s="27"/>
      <c r="B5" s="45" t="s">
        <v>73</v>
      </c>
      <c r="C5" s="45" t="s">
        <v>71</v>
      </c>
      <c r="D5" s="45" t="s">
        <v>77</v>
      </c>
      <c r="E5" s="31" t="s">
        <v>2</v>
      </c>
      <c r="F5" s="31" t="s">
        <v>79</v>
      </c>
      <c r="G5" s="28"/>
    </row>
    <row r="6" spans="1:7" s="12" customFormat="1" ht="15.75" hidden="1" customHeight="1" x14ac:dyDescent="0.2">
      <c r="A6" s="54" t="s">
        <v>80</v>
      </c>
      <c r="B6" s="9"/>
      <c r="C6" s="48"/>
      <c r="D6" s="59">
        <f>DueDateEFRP</f>
        <v>43498</v>
      </c>
      <c r="E6" s="60"/>
      <c r="F6" s="64" t="str">
        <f>IF(ISBLANK(DateFiled)," ",IF(DateFiled&gt;DueDate,"Late","On Time"))</f>
        <v xml:space="preserve"> </v>
      </c>
      <c r="G6" s="10"/>
    </row>
    <row r="7" spans="1:7" s="15" customFormat="1" ht="15.75" hidden="1" customHeight="1" x14ac:dyDescent="0.2">
      <c r="A7" s="13" t="s">
        <v>59</v>
      </c>
      <c r="B7" s="13"/>
      <c r="C7" s="22"/>
      <c r="D7" s="22"/>
      <c r="E7" s="22">
        <f>COUNTA(E6:E6)</f>
        <v>0</v>
      </c>
      <c r="F7" s="14"/>
      <c r="G7" s="14"/>
    </row>
    <row r="8" spans="1:7" s="5" customFormat="1" ht="26.25" hidden="1" customHeight="1" x14ac:dyDescent="0.2">
      <c r="A8" s="7" t="s">
        <v>64</v>
      </c>
      <c r="B8" s="7"/>
      <c r="C8" s="49"/>
      <c r="D8" s="49"/>
      <c r="E8" s="7"/>
      <c r="F8" s="8"/>
      <c r="G8" s="8"/>
    </row>
    <row r="9" spans="1:7" s="11" customFormat="1" ht="15.75" hidden="1" customHeight="1" x14ac:dyDescent="0.2">
      <c r="A9" s="16" t="s">
        <v>9</v>
      </c>
      <c r="B9" s="63" t="e">
        <f t="shared" ref="B9:B40" si="0">ConventionDate+30</f>
        <v>#REF!</v>
      </c>
      <c r="C9" s="62" t="e">
        <f t="shared" ref="C9:C40" si="1">AND(PreliminaryDueDate&gt;=WritDay,PreliminaryDueDate&lt;=ReturnWritDay)</f>
        <v>#REF!</v>
      </c>
      <c r="D9" s="62" t="e">
        <f t="shared" ref="D9:D40" si="2">IF(ISBLANK(ConventionDate)," ",IF(DueDuringElectionPeriod=FALSE,PreliminaryDueDate,ElectionDay+90))</f>
        <v>#REF!</v>
      </c>
      <c r="E9" s="60"/>
      <c r="F9" s="64" t="str">
        <f t="shared" ref="F9:F40" si="3">IF(ISBLANK(DateFiled)," ",IF(DateFiled&gt;DueDate,"Late","On Time"))</f>
        <v xml:space="preserve"> </v>
      </c>
      <c r="G9" s="10"/>
    </row>
    <row r="10" spans="1:7" s="11" customFormat="1" ht="15.75" hidden="1" customHeight="1" x14ac:dyDescent="0.2">
      <c r="A10" s="16" t="s">
        <v>10</v>
      </c>
      <c r="B10" s="63" t="e">
        <f t="shared" si="0"/>
        <v>#REF!</v>
      </c>
      <c r="C10" s="62" t="e">
        <f t="shared" si="1"/>
        <v>#REF!</v>
      </c>
      <c r="D10" s="62" t="e">
        <f t="shared" si="2"/>
        <v>#REF!</v>
      </c>
      <c r="E10" s="60"/>
      <c r="F10" s="64" t="str">
        <f t="shared" si="3"/>
        <v xml:space="preserve"> </v>
      </c>
      <c r="G10" s="10"/>
    </row>
    <row r="11" spans="1:7" s="11" customFormat="1" ht="15.75" hidden="1" customHeight="1" x14ac:dyDescent="0.2">
      <c r="A11" s="16" t="s">
        <v>11</v>
      </c>
      <c r="B11" s="63" t="e">
        <f t="shared" si="0"/>
        <v>#REF!</v>
      </c>
      <c r="C11" s="62" t="e">
        <f t="shared" si="1"/>
        <v>#REF!</v>
      </c>
      <c r="D11" s="62" t="e">
        <f t="shared" si="2"/>
        <v>#REF!</v>
      </c>
      <c r="E11" s="60"/>
      <c r="F11" s="64" t="str">
        <f t="shared" si="3"/>
        <v xml:space="preserve"> </v>
      </c>
      <c r="G11" s="10"/>
    </row>
    <row r="12" spans="1:7" s="11" customFormat="1" ht="15.75" hidden="1" customHeight="1" x14ac:dyDescent="0.2">
      <c r="A12" s="16" t="s">
        <v>12</v>
      </c>
      <c r="B12" s="63" t="e">
        <f t="shared" si="0"/>
        <v>#REF!</v>
      </c>
      <c r="C12" s="62" t="e">
        <f t="shared" si="1"/>
        <v>#REF!</v>
      </c>
      <c r="D12" s="62" t="e">
        <f t="shared" si="2"/>
        <v>#REF!</v>
      </c>
      <c r="E12" s="60"/>
      <c r="F12" s="64" t="str">
        <f t="shared" si="3"/>
        <v xml:space="preserve"> </v>
      </c>
      <c r="G12" s="10"/>
    </row>
    <row r="13" spans="1:7" s="11" customFormat="1" ht="15.75" hidden="1" customHeight="1" x14ac:dyDescent="0.2">
      <c r="A13" s="16" t="s">
        <v>13</v>
      </c>
      <c r="B13" s="63" t="e">
        <f t="shared" si="0"/>
        <v>#REF!</v>
      </c>
      <c r="C13" s="62" t="e">
        <f t="shared" si="1"/>
        <v>#REF!</v>
      </c>
      <c r="D13" s="62" t="e">
        <f t="shared" si="2"/>
        <v>#REF!</v>
      </c>
      <c r="E13" s="60"/>
      <c r="F13" s="64" t="str">
        <f t="shared" si="3"/>
        <v xml:space="preserve"> </v>
      </c>
      <c r="G13" s="10"/>
    </row>
    <row r="14" spans="1:7" s="11" customFormat="1" ht="15.75" hidden="1" customHeight="1" x14ac:dyDescent="0.2">
      <c r="A14" s="16" t="s">
        <v>14</v>
      </c>
      <c r="B14" s="63" t="e">
        <f t="shared" si="0"/>
        <v>#REF!</v>
      </c>
      <c r="C14" s="62" t="e">
        <f t="shared" si="1"/>
        <v>#REF!</v>
      </c>
      <c r="D14" s="62" t="e">
        <f t="shared" si="2"/>
        <v>#REF!</v>
      </c>
      <c r="E14" s="60"/>
      <c r="F14" s="64" t="str">
        <f t="shared" si="3"/>
        <v xml:space="preserve"> </v>
      </c>
      <c r="G14" s="10"/>
    </row>
    <row r="15" spans="1:7" s="11" customFormat="1" ht="15.75" hidden="1" customHeight="1" x14ac:dyDescent="0.2">
      <c r="A15" s="16" t="s">
        <v>15</v>
      </c>
      <c r="B15" s="63" t="e">
        <f t="shared" si="0"/>
        <v>#REF!</v>
      </c>
      <c r="C15" s="62" t="e">
        <f t="shared" si="1"/>
        <v>#REF!</v>
      </c>
      <c r="D15" s="62" t="e">
        <f t="shared" si="2"/>
        <v>#REF!</v>
      </c>
      <c r="E15" s="60"/>
      <c r="F15" s="64" t="str">
        <f t="shared" si="3"/>
        <v xml:space="preserve"> </v>
      </c>
      <c r="G15" s="10"/>
    </row>
    <row r="16" spans="1:7" s="11" customFormat="1" ht="15.75" hidden="1" customHeight="1" x14ac:dyDescent="0.2">
      <c r="A16" s="16" t="s">
        <v>16</v>
      </c>
      <c r="B16" s="63" t="e">
        <f t="shared" si="0"/>
        <v>#REF!</v>
      </c>
      <c r="C16" s="62" t="e">
        <f t="shared" si="1"/>
        <v>#REF!</v>
      </c>
      <c r="D16" s="62" t="e">
        <f t="shared" si="2"/>
        <v>#REF!</v>
      </c>
      <c r="E16" s="60"/>
      <c r="F16" s="64" t="str">
        <f t="shared" si="3"/>
        <v xml:space="preserve"> </v>
      </c>
      <c r="G16" s="10"/>
    </row>
    <row r="17" spans="1:7" s="11" customFormat="1" ht="15.75" hidden="1" customHeight="1" x14ac:dyDescent="0.2">
      <c r="A17" s="16" t="s">
        <v>17</v>
      </c>
      <c r="B17" s="63" t="e">
        <f t="shared" si="0"/>
        <v>#REF!</v>
      </c>
      <c r="C17" s="62" t="e">
        <f t="shared" si="1"/>
        <v>#REF!</v>
      </c>
      <c r="D17" s="62" t="e">
        <f t="shared" si="2"/>
        <v>#REF!</v>
      </c>
      <c r="E17" s="60"/>
      <c r="F17" s="64" t="str">
        <f t="shared" si="3"/>
        <v xml:space="preserve"> </v>
      </c>
      <c r="G17" s="10"/>
    </row>
    <row r="18" spans="1:7" s="11" customFormat="1" ht="15.75" hidden="1" customHeight="1" x14ac:dyDescent="0.2">
      <c r="A18" s="16" t="s">
        <v>18</v>
      </c>
      <c r="B18" s="63" t="e">
        <f t="shared" si="0"/>
        <v>#REF!</v>
      </c>
      <c r="C18" s="62" t="e">
        <f t="shared" si="1"/>
        <v>#REF!</v>
      </c>
      <c r="D18" s="62" t="e">
        <f t="shared" si="2"/>
        <v>#REF!</v>
      </c>
      <c r="E18" s="60"/>
      <c r="F18" s="64" t="str">
        <f t="shared" si="3"/>
        <v xml:space="preserve"> </v>
      </c>
      <c r="G18" s="10"/>
    </row>
    <row r="19" spans="1:7" s="11" customFormat="1" ht="15.75" hidden="1" customHeight="1" x14ac:dyDescent="0.2">
      <c r="A19" s="16" t="s">
        <v>19</v>
      </c>
      <c r="B19" s="63" t="e">
        <f t="shared" si="0"/>
        <v>#REF!</v>
      </c>
      <c r="C19" s="62" t="e">
        <f t="shared" si="1"/>
        <v>#REF!</v>
      </c>
      <c r="D19" s="62" t="e">
        <f t="shared" si="2"/>
        <v>#REF!</v>
      </c>
      <c r="E19" s="60"/>
      <c r="F19" s="64" t="str">
        <f t="shared" si="3"/>
        <v xml:space="preserve"> </v>
      </c>
      <c r="G19" s="10"/>
    </row>
    <row r="20" spans="1:7" s="11" customFormat="1" ht="15.75" hidden="1" customHeight="1" x14ac:dyDescent="0.2">
      <c r="A20" s="16" t="s">
        <v>20</v>
      </c>
      <c r="B20" s="63" t="e">
        <f t="shared" si="0"/>
        <v>#REF!</v>
      </c>
      <c r="C20" s="62" t="e">
        <f t="shared" si="1"/>
        <v>#REF!</v>
      </c>
      <c r="D20" s="62" t="e">
        <f t="shared" si="2"/>
        <v>#REF!</v>
      </c>
      <c r="E20" s="60"/>
      <c r="F20" s="64" t="str">
        <f t="shared" si="3"/>
        <v xml:space="preserve"> </v>
      </c>
      <c r="G20" s="10"/>
    </row>
    <row r="21" spans="1:7" s="11" customFormat="1" ht="15.75" hidden="1" customHeight="1" x14ac:dyDescent="0.2">
      <c r="A21" s="16" t="s">
        <v>21</v>
      </c>
      <c r="B21" s="63" t="e">
        <f t="shared" si="0"/>
        <v>#REF!</v>
      </c>
      <c r="C21" s="62" t="e">
        <f t="shared" si="1"/>
        <v>#REF!</v>
      </c>
      <c r="D21" s="62" t="e">
        <f t="shared" si="2"/>
        <v>#REF!</v>
      </c>
      <c r="E21" s="60"/>
      <c r="F21" s="64" t="str">
        <f t="shared" si="3"/>
        <v xml:space="preserve"> </v>
      </c>
      <c r="G21" s="10"/>
    </row>
    <row r="22" spans="1:7" s="11" customFormat="1" ht="15.75" hidden="1" customHeight="1" x14ac:dyDescent="0.2">
      <c r="A22" s="16" t="s">
        <v>22</v>
      </c>
      <c r="B22" s="63" t="e">
        <f t="shared" si="0"/>
        <v>#REF!</v>
      </c>
      <c r="C22" s="62" t="e">
        <f t="shared" si="1"/>
        <v>#REF!</v>
      </c>
      <c r="D22" s="62" t="e">
        <f t="shared" si="2"/>
        <v>#REF!</v>
      </c>
      <c r="E22" s="60"/>
      <c r="F22" s="64" t="str">
        <f t="shared" si="3"/>
        <v xml:space="preserve"> </v>
      </c>
      <c r="G22" s="10"/>
    </row>
    <row r="23" spans="1:7" s="11" customFormat="1" ht="15.75" hidden="1" customHeight="1" x14ac:dyDescent="0.2">
      <c r="A23" s="16" t="s">
        <v>23</v>
      </c>
      <c r="B23" s="63" t="e">
        <f t="shared" si="0"/>
        <v>#REF!</v>
      </c>
      <c r="C23" s="62" t="e">
        <f t="shared" si="1"/>
        <v>#REF!</v>
      </c>
      <c r="D23" s="62" t="e">
        <f t="shared" si="2"/>
        <v>#REF!</v>
      </c>
      <c r="E23" s="60"/>
      <c r="F23" s="64" t="str">
        <f t="shared" si="3"/>
        <v xml:space="preserve"> </v>
      </c>
      <c r="G23" s="10"/>
    </row>
    <row r="24" spans="1:7" s="11" customFormat="1" ht="15.75" hidden="1" customHeight="1" x14ac:dyDescent="0.2">
      <c r="A24" s="16" t="s">
        <v>24</v>
      </c>
      <c r="B24" s="63" t="e">
        <f t="shared" si="0"/>
        <v>#REF!</v>
      </c>
      <c r="C24" s="62" t="e">
        <f t="shared" si="1"/>
        <v>#REF!</v>
      </c>
      <c r="D24" s="62" t="e">
        <f t="shared" si="2"/>
        <v>#REF!</v>
      </c>
      <c r="E24" s="60"/>
      <c r="F24" s="64" t="str">
        <f t="shared" si="3"/>
        <v xml:space="preserve"> </v>
      </c>
      <c r="G24" s="10"/>
    </row>
    <row r="25" spans="1:7" s="11" customFormat="1" ht="15.75" hidden="1" customHeight="1" x14ac:dyDescent="0.2">
      <c r="A25" s="16" t="s">
        <v>25</v>
      </c>
      <c r="B25" s="63" t="e">
        <f t="shared" si="0"/>
        <v>#REF!</v>
      </c>
      <c r="C25" s="62" t="e">
        <f t="shared" si="1"/>
        <v>#REF!</v>
      </c>
      <c r="D25" s="62" t="e">
        <f t="shared" si="2"/>
        <v>#REF!</v>
      </c>
      <c r="E25" s="60"/>
      <c r="F25" s="64" t="str">
        <f t="shared" si="3"/>
        <v xml:space="preserve"> </v>
      </c>
      <c r="G25" s="10"/>
    </row>
    <row r="26" spans="1:7" s="11" customFormat="1" ht="15.75" hidden="1" customHeight="1" x14ac:dyDescent="0.2">
      <c r="A26" s="16" t="s">
        <v>26</v>
      </c>
      <c r="B26" s="63" t="e">
        <f t="shared" si="0"/>
        <v>#REF!</v>
      </c>
      <c r="C26" s="62" t="e">
        <f t="shared" si="1"/>
        <v>#REF!</v>
      </c>
      <c r="D26" s="62" t="e">
        <f t="shared" si="2"/>
        <v>#REF!</v>
      </c>
      <c r="E26" s="60"/>
      <c r="F26" s="64" t="str">
        <f t="shared" si="3"/>
        <v xml:space="preserve"> </v>
      </c>
      <c r="G26" s="10"/>
    </row>
    <row r="27" spans="1:7" s="11" customFormat="1" ht="15.75" hidden="1" customHeight="1" x14ac:dyDescent="0.2">
      <c r="A27" s="16" t="s">
        <v>27</v>
      </c>
      <c r="B27" s="63" t="e">
        <f t="shared" si="0"/>
        <v>#REF!</v>
      </c>
      <c r="C27" s="62" t="e">
        <f t="shared" si="1"/>
        <v>#REF!</v>
      </c>
      <c r="D27" s="62" t="e">
        <f t="shared" si="2"/>
        <v>#REF!</v>
      </c>
      <c r="E27" s="60"/>
      <c r="F27" s="64" t="str">
        <f t="shared" si="3"/>
        <v xml:space="preserve"> </v>
      </c>
      <c r="G27" s="10"/>
    </row>
    <row r="28" spans="1:7" s="11" customFormat="1" ht="15.75" hidden="1" customHeight="1" x14ac:dyDescent="0.2">
      <c r="A28" s="16" t="s">
        <v>28</v>
      </c>
      <c r="B28" s="63" t="e">
        <f t="shared" si="0"/>
        <v>#REF!</v>
      </c>
      <c r="C28" s="62" t="e">
        <f t="shared" si="1"/>
        <v>#REF!</v>
      </c>
      <c r="D28" s="62" t="e">
        <f t="shared" si="2"/>
        <v>#REF!</v>
      </c>
      <c r="E28" s="60"/>
      <c r="F28" s="64" t="str">
        <f t="shared" si="3"/>
        <v xml:space="preserve"> </v>
      </c>
      <c r="G28" s="10"/>
    </row>
    <row r="29" spans="1:7" s="11" customFormat="1" ht="15.75" hidden="1" customHeight="1" x14ac:dyDescent="0.2">
      <c r="A29" s="16" t="s">
        <v>29</v>
      </c>
      <c r="B29" s="63" t="e">
        <f t="shared" si="0"/>
        <v>#REF!</v>
      </c>
      <c r="C29" s="62" t="e">
        <f t="shared" si="1"/>
        <v>#REF!</v>
      </c>
      <c r="D29" s="62" t="e">
        <f t="shared" si="2"/>
        <v>#REF!</v>
      </c>
      <c r="E29" s="60"/>
      <c r="F29" s="64" t="str">
        <f t="shared" si="3"/>
        <v xml:space="preserve"> </v>
      </c>
      <c r="G29" s="10"/>
    </row>
    <row r="30" spans="1:7" s="11" customFormat="1" ht="15.75" hidden="1" customHeight="1" x14ac:dyDescent="0.2">
      <c r="A30" s="16" t="s">
        <v>30</v>
      </c>
      <c r="B30" s="63" t="e">
        <f t="shared" si="0"/>
        <v>#REF!</v>
      </c>
      <c r="C30" s="62" t="e">
        <f t="shared" si="1"/>
        <v>#REF!</v>
      </c>
      <c r="D30" s="62" t="e">
        <f t="shared" si="2"/>
        <v>#REF!</v>
      </c>
      <c r="E30" s="60"/>
      <c r="F30" s="64" t="str">
        <f t="shared" si="3"/>
        <v xml:space="preserve"> </v>
      </c>
      <c r="G30" s="10"/>
    </row>
    <row r="31" spans="1:7" s="11" customFormat="1" ht="15.75" hidden="1" customHeight="1" x14ac:dyDescent="0.2">
      <c r="A31" s="16" t="s">
        <v>31</v>
      </c>
      <c r="B31" s="63" t="e">
        <f t="shared" si="0"/>
        <v>#REF!</v>
      </c>
      <c r="C31" s="62" t="e">
        <f t="shared" si="1"/>
        <v>#REF!</v>
      </c>
      <c r="D31" s="62" t="e">
        <f t="shared" si="2"/>
        <v>#REF!</v>
      </c>
      <c r="E31" s="60"/>
      <c r="F31" s="64" t="str">
        <f t="shared" si="3"/>
        <v xml:space="preserve"> </v>
      </c>
      <c r="G31" s="10"/>
    </row>
    <row r="32" spans="1:7" s="11" customFormat="1" ht="15.75" hidden="1" customHeight="1" x14ac:dyDescent="0.2">
      <c r="A32" s="16" t="s">
        <v>32</v>
      </c>
      <c r="B32" s="63" t="e">
        <f t="shared" si="0"/>
        <v>#REF!</v>
      </c>
      <c r="C32" s="62" t="e">
        <f t="shared" si="1"/>
        <v>#REF!</v>
      </c>
      <c r="D32" s="62" t="e">
        <f t="shared" si="2"/>
        <v>#REF!</v>
      </c>
      <c r="E32" s="60"/>
      <c r="F32" s="64" t="str">
        <f t="shared" si="3"/>
        <v xml:space="preserve"> </v>
      </c>
      <c r="G32" s="10"/>
    </row>
    <row r="33" spans="1:7" s="11" customFormat="1" ht="15.75" hidden="1" customHeight="1" x14ac:dyDescent="0.2">
      <c r="A33" s="16" t="s">
        <v>33</v>
      </c>
      <c r="B33" s="63" t="e">
        <f t="shared" si="0"/>
        <v>#REF!</v>
      </c>
      <c r="C33" s="62" t="e">
        <f t="shared" si="1"/>
        <v>#REF!</v>
      </c>
      <c r="D33" s="62" t="e">
        <f t="shared" si="2"/>
        <v>#REF!</v>
      </c>
      <c r="E33" s="60"/>
      <c r="F33" s="64" t="str">
        <f t="shared" si="3"/>
        <v xml:space="preserve"> </v>
      </c>
      <c r="G33" s="10"/>
    </row>
    <row r="34" spans="1:7" s="11" customFormat="1" ht="15.75" hidden="1" customHeight="1" x14ac:dyDescent="0.2">
      <c r="A34" s="16" t="s">
        <v>34</v>
      </c>
      <c r="B34" s="63" t="e">
        <f t="shared" si="0"/>
        <v>#REF!</v>
      </c>
      <c r="C34" s="62" t="e">
        <f t="shared" si="1"/>
        <v>#REF!</v>
      </c>
      <c r="D34" s="62" t="e">
        <f t="shared" si="2"/>
        <v>#REF!</v>
      </c>
      <c r="E34" s="60"/>
      <c r="F34" s="64" t="str">
        <f t="shared" si="3"/>
        <v xml:space="preserve"> </v>
      </c>
      <c r="G34" s="10"/>
    </row>
    <row r="35" spans="1:7" s="11" customFormat="1" ht="15.75" hidden="1" customHeight="1" x14ac:dyDescent="0.2">
      <c r="A35" s="16" t="s">
        <v>35</v>
      </c>
      <c r="B35" s="63" t="e">
        <f t="shared" si="0"/>
        <v>#REF!</v>
      </c>
      <c r="C35" s="62" t="e">
        <f t="shared" si="1"/>
        <v>#REF!</v>
      </c>
      <c r="D35" s="62" t="e">
        <f t="shared" si="2"/>
        <v>#REF!</v>
      </c>
      <c r="E35" s="60"/>
      <c r="F35" s="64" t="str">
        <f t="shared" si="3"/>
        <v xml:space="preserve"> </v>
      </c>
      <c r="G35" s="10"/>
    </row>
    <row r="36" spans="1:7" s="11" customFormat="1" ht="15.75" hidden="1" customHeight="1" x14ac:dyDescent="0.2">
      <c r="A36" s="16" t="s">
        <v>36</v>
      </c>
      <c r="B36" s="63" t="e">
        <f t="shared" si="0"/>
        <v>#REF!</v>
      </c>
      <c r="C36" s="62" t="e">
        <f t="shared" si="1"/>
        <v>#REF!</v>
      </c>
      <c r="D36" s="62" t="e">
        <f t="shared" si="2"/>
        <v>#REF!</v>
      </c>
      <c r="E36" s="60"/>
      <c r="F36" s="64" t="str">
        <f t="shared" si="3"/>
        <v xml:space="preserve"> </v>
      </c>
      <c r="G36" s="10"/>
    </row>
    <row r="37" spans="1:7" s="11" customFormat="1" ht="15.75" hidden="1" customHeight="1" x14ac:dyDescent="0.2">
      <c r="A37" s="16" t="s">
        <v>37</v>
      </c>
      <c r="B37" s="63" t="e">
        <f t="shared" si="0"/>
        <v>#REF!</v>
      </c>
      <c r="C37" s="62" t="e">
        <f t="shared" si="1"/>
        <v>#REF!</v>
      </c>
      <c r="D37" s="62" t="e">
        <f t="shared" si="2"/>
        <v>#REF!</v>
      </c>
      <c r="E37" s="60"/>
      <c r="F37" s="64" t="str">
        <f t="shared" si="3"/>
        <v xml:space="preserve"> </v>
      </c>
      <c r="G37" s="10"/>
    </row>
    <row r="38" spans="1:7" s="11" customFormat="1" ht="15.75" hidden="1" customHeight="1" x14ac:dyDescent="0.2">
      <c r="A38" s="16" t="s">
        <v>38</v>
      </c>
      <c r="B38" s="63" t="e">
        <f t="shared" si="0"/>
        <v>#REF!</v>
      </c>
      <c r="C38" s="62" t="e">
        <f t="shared" si="1"/>
        <v>#REF!</v>
      </c>
      <c r="D38" s="62" t="e">
        <f t="shared" si="2"/>
        <v>#REF!</v>
      </c>
      <c r="E38" s="60"/>
      <c r="F38" s="64" t="str">
        <f t="shared" si="3"/>
        <v xml:space="preserve"> </v>
      </c>
      <c r="G38" s="10"/>
    </row>
    <row r="39" spans="1:7" s="11" customFormat="1" ht="15.75" hidden="1" customHeight="1" x14ac:dyDescent="0.2">
      <c r="A39" s="16" t="s">
        <v>54</v>
      </c>
      <c r="B39" s="63" t="e">
        <f t="shared" si="0"/>
        <v>#REF!</v>
      </c>
      <c r="C39" s="62" t="e">
        <f t="shared" si="1"/>
        <v>#REF!</v>
      </c>
      <c r="D39" s="62" t="e">
        <f t="shared" si="2"/>
        <v>#REF!</v>
      </c>
      <c r="E39" s="60"/>
      <c r="F39" s="64" t="str">
        <f t="shared" si="3"/>
        <v xml:space="preserve"> </v>
      </c>
      <c r="G39" s="10"/>
    </row>
    <row r="40" spans="1:7" s="11" customFormat="1" ht="15.75" hidden="1" customHeight="1" x14ac:dyDescent="0.2">
      <c r="A40" s="16" t="s">
        <v>39</v>
      </c>
      <c r="B40" s="63" t="e">
        <f t="shared" si="0"/>
        <v>#REF!</v>
      </c>
      <c r="C40" s="62" t="e">
        <f t="shared" si="1"/>
        <v>#REF!</v>
      </c>
      <c r="D40" s="62" t="e">
        <f t="shared" si="2"/>
        <v>#REF!</v>
      </c>
      <c r="E40" s="60"/>
      <c r="F40" s="64" t="str">
        <f t="shared" si="3"/>
        <v xml:space="preserve"> </v>
      </c>
      <c r="G40" s="10"/>
    </row>
    <row r="41" spans="1:7" s="11" customFormat="1" ht="15.75" hidden="1" customHeight="1" x14ac:dyDescent="0.2">
      <c r="A41" s="16" t="s">
        <v>40</v>
      </c>
      <c r="B41" s="63" t="e">
        <f t="shared" ref="B41:B57" si="4">ConventionDate+30</f>
        <v>#REF!</v>
      </c>
      <c r="C41" s="62" t="e">
        <f t="shared" ref="C41:C57" si="5">AND(PreliminaryDueDate&gt;=WritDay,PreliminaryDueDate&lt;=ReturnWritDay)</f>
        <v>#REF!</v>
      </c>
      <c r="D41" s="62" t="e">
        <f t="shared" ref="D41:D57" si="6">IF(ISBLANK(ConventionDate)," ",IF(DueDuringElectionPeriod=FALSE,PreliminaryDueDate,ElectionDay+90))</f>
        <v>#REF!</v>
      </c>
      <c r="E41" s="60"/>
      <c r="F41" s="64" t="str">
        <f t="shared" ref="F41:F57" si="7">IF(ISBLANK(DateFiled)," ",IF(DateFiled&gt;DueDate,"Late","On Time"))</f>
        <v xml:space="preserve"> </v>
      </c>
      <c r="G41" s="10"/>
    </row>
    <row r="42" spans="1:7" s="11" customFormat="1" ht="15.75" hidden="1" customHeight="1" x14ac:dyDescent="0.2">
      <c r="A42" s="16" t="s">
        <v>41</v>
      </c>
      <c r="B42" s="63" t="e">
        <f t="shared" si="4"/>
        <v>#REF!</v>
      </c>
      <c r="C42" s="62" t="e">
        <f t="shared" si="5"/>
        <v>#REF!</v>
      </c>
      <c r="D42" s="62" t="e">
        <f t="shared" si="6"/>
        <v>#REF!</v>
      </c>
      <c r="E42" s="60"/>
      <c r="F42" s="64" t="str">
        <f t="shared" si="7"/>
        <v xml:space="preserve"> </v>
      </c>
      <c r="G42" s="10"/>
    </row>
    <row r="43" spans="1:7" s="11" customFormat="1" ht="15.75" hidden="1" customHeight="1" x14ac:dyDescent="0.2">
      <c r="A43" s="16" t="s">
        <v>57</v>
      </c>
      <c r="B43" s="63" t="e">
        <f t="shared" si="4"/>
        <v>#REF!</v>
      </c>
      <c r="C43" s="62" t="e">
        <f t="shared" si="5"/>
        <v>#REF!</v>
      </c>
      <c r="D43" s="62" t="e">
        <f t="shared" si="6"/>
        <v>#REF!</v>
      </c>
      <c r="E43" s="60"/>
      <c r="F43" s="64" t="str">
        <f t="shared" si="7"/>
        <v xml:space="preserve"> </v>
      </c>
      <c r="G43" s="10"/>
    </row>
    <row r="44" spans="1:7" s="11" customFormat="1" ht="15.75" hidden="1" customHeight="1" x14ac:dyDescent="0.2">
      <c r="A44" s="16" t="s">
        <v>42</v>
      </c>
      <c r="B44" s="63" t="e">
        <f t="shared" si="4"/>
        <v>#REF!</v>
      </c>
      <c r="C44" s="62" t="e">
        <f t="shared" si="5"/>
        <v>#REF!</v>
      </c>
      <c r="D44" s="62" t="e">
        <f t="shared" si="6"/>
        <v>#REF!</v>
      </c>
      <c r="E44" s="60"/>
      <c r="F44" s="64" t="str">
        <f t="shared" si="7"/>
        <v xml:space="preserve"> </v>
      </c>
      <c r="G44" s="10"/>
    </row>
    <row r="45" spans="1:7" s="11" customFormat="1" ht="15.75" hidden="1" customHeight="1" x14ac:dyDescent="0.2">
      <c r="A45" s="16" t="s">
        <v>43</v>
      </c>
      <c r="B45" s="63" t="e">
        <f t="shared" si="4"/>
        <v>#REF!</v>
      </c>
      <c r="C45" s="62" t="e">
        <f t="shared" si="5"/>
        <v>#REF!</v>
      </c>
      <c r="D45" s="62" t="e">
        <f t="shared" si="6"/>
        <v>#REF!</v>
      </c>
      <c r="E45" s="60"/>
      <c r="F45" s="64" t="str">
        <f t="shared" si="7"/>
        <v xml:space="preserve"> </v>
      </c>
      <c r="G45" s="10"/>
    </row>
    <row r="46" spans="1:7" s="11" customFormat="1" ht="15.75" hidden="1" customHeight="1" x14ac:dyDescent="0.2">
      <c r="A46" s="16" t="s">
        <v>44</v>
      </c>
      <c r="B46" s="63" t="e">
        <f t="shared" si="4"/>
        <v>#REF!</v>
      </c>
      <c r="C46" s="62" t="e">
        <f t="shared" si="5"/>
        <v>#REF!</v>
      </c>
      <c r="D46" s="62" t="e">
        <f t="shared" si="6"/>
        <v>#REF!</v>
      </c>
      <c r="E46" s="60"/>
      <c r="F46" s="64" t="str">
        <f t="shared" si="7"/>
        <v xml:space="preserve"> </v>
      </c>
      <c r="G46" s="10"/>
    </row>
    <row r="47" spans="1:7" s="11" customFormat="1" ht="15.75" hidden="1" customHeight="1" x14ac:dyDescent="0.2">
      <c r="A47" s="16" t="s">
        <v>45</v>
      </c>
      <c r="B47" s="63" t="e">
        <f t="shared" si="4"/>
        <v>#REF!</v>
      </c>
      <c r="C47" s="62" t="e">
        <f t="shared" si="5"/>
        <v>#REF!</v>
      </c>
      <c r="D47" s="62" t="e">
        <f t="shared" si="6"/>
        <v>#REF!</v>
      </c>
      <c r="E47" s="60"/>
      <c r="F47" s="64" t="str">
        <f t="shared" si="7"/>
        <v xml:space="preserve"> </v>
      </c>
      <c r="G47" s="10"/>
    </row>
    <row r="48" spans="1:7" s="11" customFormat="1" ht="15.75" hidden="1" customHeight="1" x14ac:dyDescent="0.2">
      <c r="A48" s="16" t="s">
        <v>58</v>
      </c>
      <c r="B48" s="63" t="e">
        <f t="shared" si="4"/>
        <v>#REF!</v>
      </c>
      <c r="C48" s="62" t="e">
        <f t="shared" si="5"/>
        <v>#REF!</v>
      </c>
      <c r="D48" s="62" t="e">
        <f t="shared" si="6"/>
        <v>#REF!</v>
      </c>
      <c r="E48" s="60"/>
      <c r="F48" s="64" t="str">
        <f t="shared" si="7"/>
        <v xml:space="preserve"> </v>
      </c>
      <c r="G48" s="10"/>
    </row>
    <row r="49" spans="1:26" s="11" customFormat="1" ht="15.75" hidden="1" customHeight="1" x14ac:dyDescent="0.2">
      <c r="A49" s="16" t="s">
        <v>46</v>
      </c>
      <c r="B49" s="63" t="e">
        <f t="shared" si="4"/>
        <v>#REF!</v>
      </c>
      <c r="C49" s="62" t="e">
        <f t="shared" si="5"/>
        <v>#REF!</v>
      </c>
      <c r="D49" s="62" t="e">
        <f t="shared" si="6"/>
        <v>#REF!</v>
      </c>
      <c r="E49" s="60"/>
      <c r="F49" s="64" t="str">
        <f t="shared" si="7"/>
        <v xml:space="preserve"> </v>
      </c>
      <c r="G49" s="10"/>
    </row>
    <row r="50" spans="1:26" s="11" customFormat="1" ht="15.75" hidden="1" customHeight="1" x14ac:dyDescent="0.2">
      <c r="A50" s="16" t="s">
        <v>47</v>
      </c>
      <c r="B50" s="63" t="e">
        <f t="shared" si="4"/>
        <v>#REF!</v>
      </c>
      <c r="C50" s="62" t="e">
        <f t="shared" si="5"/>
        <v>#REF!</v>
      </c>
      <c r="D50" s="62" t="e">
        <f t="shared" si="6"/>
        <v>#REF!</v>
      </c>
      <c r="E50" s="60"/>
      <c r="F50" s="64" t="str">
        <f t="shared" si="7"/>
        <v xml:space="preserve"> </v>
      </c>
      <c r="G50" s="10"/>
    </row>
    <row r="51" spans="1:26" s="11" customFormat="1" ht="15.75" hidden="1" customHeight="1" x14ac:dyDescent="0.2">
      <c r="A51" s="16" t="s">
        <v>48</v>
      </c>
      <c r="B51" s="63" t="e">
        <f t="shared" si="4"/>
        <v>#REF!</v>
      </c>
      <c r="C51" s="62" t="e">
        <f t="shared" si="5"/>
        <v>#REF!</v>
      </c>
      <c r="D51" s="62" t="e">
        <f t="shared" si="6"/>
        <v>#REF!</v>
      </c>
      <c r="E51" s="60"/>
      <c r="F51" s="64" t="str">
        <f t="shared" si="7"/>
        <v xml:space="preserve"> </v>
      </c>
      <c r="G51" s="10"/>
    </row>
    <row r="52" spans="1:26" s="11" customFormat="1" ht="15.75" hidden="1" customHeight="1" x14ac:dyDescent="0.2">
      <c r="A52" s="16" t="s">
        <v>55</v>
      </c>
      <c r="B52" s="63" t="e">
        <f t="shared" si="4"/>
        <v>#REF!</v>
      </c>
      <c r="C52" s="62" t="e">
        <f t="shared" si="5"/>
        <v>#REF!</v>
      </c>
      <c r="D52" s="62" t="e">
        <f t="shared" si="6"/>
        <v>#REF!</v>
      </c>
      <c r="E52" s="60"/>
      <c r="F52" s="64" t="str">
        <f t="shared" si="7"/>
        <v xml:space="preserve"> </v>
      </c>
      <c r="G52" s="10"/>
    </row>
    <row r="53" spans="1:26" s="11" customFormat="1" ht="15.75" hidden="1" customHeight="1" x14ac:dyDescent="0.2">
      <c r="A53" s="16" t="s">
        <v>49</v>
      </c>
      <c r="B53" s="63" t="e">
        <f t="shared" si="4"/>
        <v>#REF!</v>
      </c>
      <c r="C53" s="62" t="e">
        <f t="shared" si="5"/>
        <v>#REF!</v>
      </c>
      <c r="D53" s="62" t="e">
        <f t="shared" si="6"/>
        <v>#REF!</v>
      </c>
      <c r="E53" s="60"/>
      <c r="F53" s="64" t="str">
        <f t="shared" si="7"/>
        <v xml:space="preserve"> </v>
      </c>
      <c r="G53" s="10"/>
    </row>
    <row r="54" spans="1:26" s="11" customFormat="1" ht="15.75" hidden="1" customHeight="1" x14ac:dyDescent="0.2">
      <c r="A54" s="16" t="s">
        <v>50</v>
      </c>
      <c r="B54" s="63" t="e">
        <f t="shared" si="4"/>
        <v>#REF!</v>
      </c>
      <c r="C54" s="62" t="e">
        <f t="shared" si="5"/>
        <v>#REF!</v>
      </c>
      <c r="D54" s="62" t="e">
        <f t="shared" si="6"/>
        <v>#REF!</v>
      </c>
      <c r="E54" s="60"/>
      <c r="F54" s="64" t="str">
        <f t="shared" si="7"/>
        <v xml:space="preserve"> </v>
      </c>
      <c r="G54" s="10"/>
    </row>
    <row r="55" spans="1:26" s="11" customFormat="1" ht="15.75" hidden="1" customHeight="1" x14ac:dyDescent="0.2">
      <c r="A55" s="16" t="s">
        <v>51</v>
      </c>
      <c r="B55" s="63" t="e">
        <f t="shared" si="4"/>
        <v>#REF!</v>
      </c>
      <c r="C55" s="62" t="e">
        <f t="shared" si="5"/>
        <v>#REF!</v>
      </c>
      <c r="D55" s="62" t="e">
        <f t="shared" si="6"/>
        <v>#REF!</v>
      </c>
      <c r="E55" s="60"/>
      <c r="F55" s="64" t="str">
        <f t="shared" si="7"/>
        <v xml:space="preserve"> </v>
      </c>
      <c r="G55" s="10"/>
    </row>
    <row r="56" spans="1:26" s="11" customFormat="1" ht="15.75" hidden="1" customHeight="1" x14ac:dyDescent="0.2">
      <c r="A56" s="16" t="s">
        <v>52</v>
      </c>
      <c r="B56" s="63" t="e">
        <f t="shared" si="4"/>
        <v>#REF!</v>
      </c>
      <c r="C56" s="62" t="e">
        <f t="shared" si="5"/>
        <v>#REF!</v>
      </c>
      <c r="D56" s="62" t="e">
        <f t="shared" si="6"/>
        <v>#REF!</v>
      </c>
      <c r="E56" s="60"/>
      <c r="F56" s="64" t="str">
        <f t="shared" si="7"/>
        <v xml:space="preserve"> </v>
      </c>
      <c r="G56" s="10"/>
    </row>
    <row r="57" spans="1:26" s="11" customFormat="1" ht="15.75" hidden="1" customHeight="1" x14ac:dyDescent="0.2">
      <c r="A57" s="16" t="s">
        <v>53</v>
      </c>
      <c r="B57" s="63" t="e">
        <f t="shared" si="4"/>
        <v>#REF!</v>
      </c>
      <c r="C57" s="62" t="e">
        <f t="shared" si="5"/>
        <v>#REF!</v>
      </c>
      <c r="D57" s="62" t="e">
        <f t="shared" si="6"/>
        <v>#REF!</v>
      </c>
      <c r="E57" s="60"/>
      <c r="F57" s="64" t="str">
        <f t="shared" si="7"/>
        <v xml:space="preserve"> </v>
      </c>
      <c r="G57" s="10"/>
    </row>
    <row r="58" spans="1:26" s="15" customFormat="1" ht="15.75" hidden="1" customHeight="1" x14ac:dyDescent="0.2">
      <c r="A58" s="13" t="s">
        <v>59</v>
      </c>
      <c r="B58" s="13"/>
      <c r="C58" s="22"/>
      <c r="D58" s="22"/>
      <c r="E58" s="22">
        <f>COUNTA(E9:E57)</f>
        <v>0</v>
      </c>
      <c r="F58" s="17">
        <f t="shared" ref="F58:G58" si="8">SUM(F8:F57)</f>
        <v>0</v>
      </c>
      <c r="G58" s="70">
        <f t="shared" si="8"/>
        <v>0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s="5" customFormat="1" ht="26.25" customHeight="1" x14ac:dyDescent="0.2">
      <c r="A59" s="7" t="s">
        <v>558</v>
      </c>
      <c r="B59" s="7"/>
      <c r="C59" s="49"/>
      <c r="D59" s="49"/>
      <c r="E59" s="7"/>
      <c r="F59" s="8"/>
      <c r="G59" s="8"/>
    </row>
    <row r="60" spans="1:26" s="5" customFormat="1" ht="15.75" customHeight="1" x14ac:dyDescent="0.2">
      <c r="A60" s="79" t="s">
        <v>550</v>
      </c>
      <c r="B60" s="16"/>
      <c r="C60" s="50"/>
      <c r="D60" s="87">
        <f t="shared" ref="D60:D78" si="9">DueDateRTP</f>
        <v>43455</v>
      </c>
      <c r="E60" s="88">
        <v>43458</v>
      </c>
      <c r="F60" s="10" t="str">
        <f t="shared" ref="F60:F78" si="10">IF(ISBLANK(DateFiled)," ",IF(DateFiled&gt;DueDate,"Late","On Time"))</f>
        <v>Late</v>
      </c>
      <c r="G60" s="8"/>
    </row>
    <row r="61" spans="1:26" s="5" customFormat="1" ht="15.75" customHeight="1" x14ac:dyDescent="0.2">
      <c r="A61" s="79" t="s">
        <v>546</v>
      </c>
      <c r="B61" s="7"/>
      <c r="C61" s="49"/>
      <c r="D61" s="87">
        <f t="shared" si="9"/>
        <v>43455</v>
      </c>
      <c r="E61" s="88">
        <v>43523</v>
      </c>
      <c r="F61" s="10" t="str">
        <f t="shared" si="10"/>
        <v>Late</v>
      </c>
      <c r="G61" s="8"/>
    </row>
    <row r="62" spans="1:26" s="5" customFormat="1" ht="15.75" customHeight="1" x14ac:dyDescent="0.2">
      <c r="A62" s="79" t="s">
        <v>535</v>
      </c>
      <c r="B62" s="16"/>
      <c r="C62" s="50"/>
      <c r="D62" s="87">
        <f t="shared" si="9"/>
        <v>43455</v>
      </c>
      <c r="E62" s="88">
        <v>43424</v>
      </c>
      <c r="F62" s="10" t="str">
        <f t="shared" si="10"/>
        <v>On Time</v>
      </c>
      <c r="G62" s="8"/>
    </row>
    <row r="63" spans="1:26" s="5" customFormat="1" ht="15.75" customHeight="1" x14ac:dyDescent="0.2">
      <c r="A63" s="79" t="s">
        <v>545</v>
      </c>
      <c r="B63" s="7"/>
      <c r="C63" s="49"/>
      <c r="D63" s="87">
        <f t="shared" si="9"/>
        <v>43455</v>
      </c>
      <c r="E63" s="88">
        <v>43397</v>
      </c>
      <c r="F63" s="10" t="str">
        <f t="shared" si="10"/>
        <v>On Time</v>
      </c>
      <c r="G63" s="8"/>
    </row>
    <row r="64" spans="1:26" s="5" customFormat="1" ht="15.75" customHeight="1" x14ac:dyDescent="0.2">
      <c r="A64" s="79" t="s">
        <v>540</v>
      </c>
      <c r="B64" s="7"/>
      <c r="C64" s="49"/>
      <c r="D64" s="87">
        <f t="shared" si="9"/>
        <v>43455</v>
      </c>
      <c r="E64" s="88">
        <v>43452</v>
      </c>
      <c r="F64" s="10" t="str">
        <f t="shared" si="10"/>
        <v>On Time</v>
      </c>
      <c r="G64" s="8"/>
    </row>
    <row r="65" spans="1:7" s="5" customFormat="1" ht="15.75" customHeight="1" x14ac:dyDescent="0.2">
      <c r="A65" s="79" t="s">
        <v>537</v>
      </c>
      <c r="B65" s="16"/>
      <c r="C65" s="50"/>
      <c r="D65" s="87">
        <f t="shared" si="9"/>
        <v>43455</v>
      </c>
      <c r="E65" s="88">
        <v>43552</v>
      </c>
      <c r="F65" s="10" t="str">
        <f t="shared" si="10"/>
        <v>Late</v>
      </c>
      <c r="G65" s="8"/>
    </row>
    <row r="66" spans="1:7" s="5" customFormat="1" ht="15.75" customHeight="1" x14ac:dyDescent="0.2">
      <c r="A66" s="79" t="s">
        <v>547</v>
      </c>
      <c r="B66" s="7"/>
      <c r="C66" s="49"/>
      <c r="D66" s="87">
        <f t="shared" si="9"/>
        <v>43455</v>
      </c>
      <c r="E66" s="88">
        <v>43406</v>
      </c>
      <c r="F66" s="10" t="str">
        <f t="shared" si="10"/>
        <v>On Time</v>
      </c>
      <c r="G66" s="8"/>
    </row>
    <row r="67" spans="1:7" s="5" customFormat="1" ht="15.75" customHeight="1" x14ac:dyDescent="0.2">
      <c r="A67" s="79" t="s">
        <v>539</v>
      </c>
      <c r="B67" s="16"/>
      <c r="C67" s="50"/>
      <c r="D67" s="87">
        <f t="shared" si="9"/>
        <v>43455</v>
      </c>
      <c r="E67" s="88">
        <v>43440</v>
      </c>
      <c r="F67" s="10" t="str">
        <f t="shared" si="10"/>
        <v>On Time</v>
      </c>
      <c r="G67" s="8"/>
    </row>
    <row r="68" spans="1:7" s="5" customFormat="1" ht="15.75" customHeight="1" x14ac:dyDescent="0.2">
      <c r="A68" s="79" t="s">
        <v>569</v>
      </c>
      <c r="B68" s="7"/>
      <c r="C68" s="49"/>
      <c r="D68" s="87">
        <f t="shared" si="9"/>
        <v>43455</v>
      </c>
      <c r="E68" s="88">
        <v>44056</v>
      </c>
      <c r="F68" s="10" t="str">
        <f t="shared" si="10"/>
        <v>Late</v>
      </c>
      <c r="G68" s="8"/>
    </row>
    <row r="69" spans="1:7" s="5" customFormat="1" ht="15.75" customHeight="1" x14ac:dyDescent="0.2">
      <c r="A69" s="79" t="s">
        <v>548</v>
      </c>
      <c r="B69" s="7"/>
      <c r="C69" s="49"/>
      <c r="D69" s="87">
        <f t="shared" si="9"/>
        <v>43455</v>
      </c>
      <c r="E69" s="88">
        <v>43377</v>
      </c>
      <c r="F69" s="10" t="str">
        <f t="shared" si="10"/>
        <v>On Time</v>
      </c>
      <c r="G69" s="8"/>
    </row>
    <row r="70" spans="1:7" s="5" customFormat="1" ht="15.75" customHeight="1" x14ac:dyDescent="0.2">
      <c r="A70" s="79" t="s">
        <v>552</v>
      </c>
      <c r="B70" s="16"/>
      <c r="C70" s="50"/>
      <c r="D70" s="87">
        <f t="shared" si="9"/>
        <v>43455</v>
      </c>
      <c r="E70" s="88">
        <v>43395</v>
      </c>
      <c r="F70" s="10" t="str">
        <f t="shared" si="10"/>
        <v>On Time</v>
      </c>
      <c r="G70" s="8"/>
    </row>
    <row r="71" spans="1:7" s="5" customFormat="1" ht="15.75" customHeight="1" x14ac:dyDescent="0.2">
      <c r="A71" s="79" t="s">
        <v>534</v>
      </c>
      <c r="B71" s="16"/>
      <c r="C71" s="50"/>
      <c r="D71" s="87">
        <f t="shared" si="9"/>
        <v>43455</v>
      </c>
      <c r="E71" s="88">
        <v>43405</v>
      </c>
      <c r="F71" s="10" t="str">
        <f t="shared" si="10"/>
        <v>On Time</v>
      </c>
      <c r="G71" s="8"/>
    </row>
    <row r="72" spans="1:7" s="5" customFormat="1" ht="15.75" customHeight="1" x14ac:dyDescent="0.2">
      <c r="A72" s="79" t="s">
        <v>549</v>
      </c>
      <c r="B72" s="7"/>
      <c r="C72" s="49"/>
      <c r="D72" s="87">
        <f t="shared" si="9"/>
        <v>43455</v>
      </c>
      <c r="E72" s="88">
        <v>43385</v>
      </c>
      <c r="F72" s="10" t="str">
        <f t="shared" si="10"/>
        <v>On Time</v>
      </c>
      <c r="G72" s="8"/>
    </row>
    <row r="73" spans="1:7" s="5" customFormat="1" ht="15.75" customHeight="1" x14ac:dyDescent="0.2">
      <c r="A73" s="79" t="s">
        <v>544</v>
      </c>
      <c r="B73" s="7"/>
      <c r="C73" s="49"/>
      <c r="D73" s="87">
        <f t="shared" si="9"/>
        <v>43455</v>
      </c>
      <c r="E73" s="88">
        <v>43465</v>
      </c>
      <c r="F73" s="10" t="str">
        <f t="shared" si="10"/>
        <v>Late</v>
      </c>
      <c r="G73" s="8"/>
    </row>
    <row r="74" spans="1:7" s="5" customFormat="1" ht="15.75" customHeight="1" x14ac:dyDescent="0.2">
      <c r="A74" s="79" t="s">
        <v>543</v>
      </c>
      <c r="B74" s="7"/>
      <c r="C74" s="49"/>
      <c r="D74" s="87">
        <f t="shared" si="9"/>
        <v>43455</v>
      </c>
      <c r="E74" s="88">
        <v>43472</v>
      </c>
      <c r="F74" s="10" t="str">
        <f t="shared" si="10"/>
        <v>Late</v>
      </c>
      <c r="G74" s="8"/>
    </row>
    <row r="75" spans="1:7" s="5" customFormat="1" ht="15.75" customHeight="1" x14ac:dyDescent="0.2">
      <c r="A75" s="79" t="s">
        <v>538</v>
      </c>
      <c r="B75" s="16"/>
      <c r="C75" s="50"/>
      <c r="D75" s="87">
        <f t="shared" si="9"/>
        <v>43455</v>
      </c>
      <c r="E75" s="88">
        <v>43724</v>
      </c>
      <c r="F75" s="10" t="str">
        <f t="shared" si="10"/>
        <v>Late</v>
      </c>
      <c r="G75" s="8"/>
    </row>
    <row r="76" spans="1:7" s="5" customFormat="1" ht="15.75" customHeight="1" x14ac:dyDescent="0.2">
      <c r="A76" s="79" t="s">
        <v>536</v>
      </c>
      <c r="B76" s="16"/>
      <c r="C76" s="50"/>
      <c r="D76" s="87">
        <f t="shared" si="9"/>
        <v>43455</v>
      </c>
      <c r="E76" s="88">
        <v>43451</v>
      </c>
      <c r="F76" s="10" t="str">
        <f t="shared" si="10"/>
        <v>On Time</v>
      </c>
      <c r="G76" s="8"/>
    </row>
    <row r="77" spans="1:7" s="5" customFormat="1" ht="15.75" customHeight="1" x14ac:dyDescent="0.2">
      <c r="A77" s="79" t="s">
        <v>542</v>
      </c>
      <c r="B77" s="7"/>
      <c r="C77" s="49"/>
      <c r="D77" s="87">
        <f t="shared" si="9"/>
        <v>43455</v>
      </c>
      <c r="E77" s="88">
        <v>43452</v>
      </c>
      <c r="F77" s="10" t="str">
        <f t="shared" si="10"/>
        <v>On Time</v>
      </c>
      <c r="G77" s="8"/>
    </row>
    <row r="78" spans="1:7" s="5" customFormat="1" ht="15.75" customHeight="1" x14ac:dyDescent="0.2">
      <c r="A78" s="79" t="s">
        <v>541</v>
      </c>
      <c r="B78" s="7"/>
      <c r="C78" s="49"/>
      <c r="D78" s="87">
        <f t="shared" si="9"/>
        <v>43455</v>
      </c>
      <c r="E78" s="88">
        <v>43441</v>
      </c>
      <c r="F78" s="10" t="str">
        <f t="shared" si="10"/>
        <v>On Time</v>
      </c>
      <c r="G78" s="8"/>
    </row>
    <row r="79" spans="1:7" s="15" customFormat="1" ht="15.75" customHeight="1" x14ac:dyDescent="0.2">
      <c r="A79" s="13" t="s">
        <v>59</v>
      </c>
      <c r="B79" s="13"/>
      <c r="C79" s="22"/>
      <c r="D79" s="22">
        <f>COUNTA(A60:A78)</f>
        <v>19</v>
      </c>
      <c r="E79" s="22">
        <f>COUNTA(E60:E78)</f>
        <v>19</v>
      </c>
      <c r="F79" s="17">
        <f>SUM(F59:F78)</f>
        <v>0</v>
      </c>
      <c r="G79" s="17"/>
    </row>
    <row r="80" spans="1:7" s="20" customFormat="1" ht="25.5" customHeight="1" thickBot="1" x14ac:dyDescent="0.25">
      <c r="A80" s="18" t="s">
        <v>0</v>
      </c>
      <c r="B80" s="18"/>
      <c r="C80" s="34"/>
      <c r="D80" s="80">
        <f>COUNTA(A61:A79)</f>
        <v>19</v>
      </c>
      <c r="E80" s="80">
        <f>COUNTA(E60:E78)</f>
        <v>19</v>
      </c>
      <c r="F80" s="19">
        <f>F7+F79</f>
        <v>0</v>
      </c>
      <c r="G80" s="19"/>
    </row>
    <row r="81" spans="1:26" s="67" customFormat="1" ht="25.5" customHeight="1" thickBot="1" x14ac:dyDescent="0.25">
      <c r="A81" s="73" t="s">
        <v>60</v>
      </c>
      <c r="B81" s="73"/>
      <c r="C81" s="50"/>
      <c r="D81" s="50"/>
      <c r="E81" s="74">
        <f>E80/D80</f>
        <v>1</v>
      </c>
      <c r="F81" s="66"/>
      <c r="G81" s="66"/>
    </row>
    <row r="82" spans="1:26" x14ac:dyDescent="0.25"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</sheetData>
  <sheetProtection sheet="1" objects="1" scenarios="1"/>
  <sortState ref="A60:F78">
    <sortCondition ref="A60"/>
  </sortState>
  <conditionalFormatting sqref="F6:F59">
    <cfRule type="containsText" dxfId="9" priority="9" operator="containsText" text="On Time">
      <formula>NOT(ISERROR(SEARCH("On Time",F6)))</formula>
    </cfRule>
    <cfRule type="containsText" dxfId="8" priority="10" operator="containsText" text="Late">
      <formula>NOT(ISERROR(SEARCH("Late",F6)))</formula>
    </cfRule>
  </conditionalFormatting>
  <conditionalFormatting sqref="F60:F67">
    <cfRule type="containsText" dxfId="7" priority="7" operator="containsText" text="On Time">
      <formula>NOT(ISERROR(SEARCH("On Time",F60)))</formula>
    </cfRule>
    <cfRule type="containsText" dxfId="6" priority="8" operator="containsText" text="Late">
      <formula>NOT(ISERROR(SEARCH("Late",F60)))</formula>
    </cfRule>
  </conditionalFormatting>
  <conditionalFormatting sqref="F69:F76">
    <cfRule type="containsText" dxfId="5" priority="5" operator="containsText" text="On Time">
      <formula>NOT(ISERROR(SEARCH("On Time",F69)))</formula>
    </cfRule>
    <cfRule type="containsText" dxfId="4" priority="6" operator="containsText" text="Late">
      <formula>NOT(ISERROR(SEARCH("Late",F69)))</formula>
    </cfRule>
  </conditionalFormatting>
  <conditionalFormatting sqref="F77:F78">
    <cfRule type="containsText" dxfId="3" priority="3" operator="containsText" text="On Time">
      <formula>NOT(ISERROR(SEARCH("On Time",F77)))</formula>
    </cfRule>
    <cfRule type="containsText" dxfId="2" priority="4" operator="containsText" text="Late">
      <formula>NOT(ISERROR(SEARCH("Late",F77)))</formula>
    </cfRule>
  </conditionalFormatting>
  <conditionalFormatting sqref="F68">
    <cfRule type="containsText" dxfId="1" priority="1" operator="containsText" text="On Time">
      <formula>NOT(ISERROR(SEARCH("On Time",F68)))</formula>
    </cfRule>
    <cfRule type="containsText" dxfId="0" priority="2" operator="containsText" text="Late">
      <formula>NOT(ISERROR(SEARCH("Late",F68)))</formula>
    </cfRule>
  </conditionalFormatting>
  <pageMargins left="0.25" right="0.25" top="0.75" bottom="0.75" header="0.3" footer="0.3"/>
  <pageSetup paperSize="5" scale="71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71</vt:i4>
      </vt:variant>
    </vt:vector>
  </HeadingPairs>
  <TitlesOfParts>
    <vt:vector size="80" baseType="lpstr">
      <vt:lpstr>Summary-Sommaire</vt:lpstr>
      <vt:lpstr>LIB</vt:lpstr>
      <vt:lpstr>PC</vt:lpstr>
      <vt:lpstr>NDP</vt:lpstr>
      <vt:lpstr>PVNBGP</vt:lpstr>
      <vt:lpstr>PANB</vt:lpstr>
      <vt:lpstr>KISS</vt:lpstr>
      <vt:lpstr>IND</vt:lpstr>
      <vt:lpstr>Third Parties</vt:lpstr>
      <vt:lpstr>IND!ConventionDate</vt:lpstr>
      <vt:lpstr>KISS!ConventionDate</vt:lpstr>
      <vt:lpstr>NDP!ConventionDate</vt:lpstr>
      <vt:lpstr>PANB!ConventionDate</vt:lpstr>
      <vt:lpstr>PC!ConventionDate</vt:lpstr>
      <vt:lpstr>PVNBGP!ConventionDate</vt:lpstr>
      <vt:lpstr>ConventionDate</vt:lpstr>
      <vt:lpstr>IND!DateFiled</vt:lpstr>
      <vt:lpstr>KISS!DateFiled</vt:lpstr>
      <vt:lpstr>NDP!DateFiled</vt:lpstr>
      <vt:lpstr>PANB!DateFiled</vt:lpstr>
      <vt:lpstr>PC!DateFiled</vt:lpstr>
      <vt:lpstr>PVNBGP!DateFiled</vt:lpstr>
      <vt:lpstr>'Third Parties'!DateFiled</vt:lpstr>
      <vt:lpstr>DateFiled</vt:lpstr>
      <vt:lpstr>IND!DueDate</vt:lpstr>
      <vt:lpstr>KISS!DueDate</vt:lpstr>
      <vt:lpstr>NDP!DueDate</vt:lpstr>
      <vt:lpstr>PANB!DueDate</vt:lpstr>
      <vt:lpstr>PC!DueDate</vt:lpstr>
      <vt:lpstr>PVNBGP!DueDate</vt:lpstr>
      <vt:lpstr>'Third Parties'!DueDate</vt:lpstr>
      <vt:lpstr>DueDate</vt:lpstr>
      <vt:lpstr>DueDateEFRC</vt:lpstr>
      <vt:lpstr>DueDateEFRP</vt:lpstr>
      <vt:lpstr>DueDateRTP</vt:lpstr>
      <vt:lpstr>IND!DueDuringElectionPeriod</vt:lpstr>
      <vt:lpstr>KISS!DueDuringElectionPeriod</vt:lpstr>
      <vt:lpstr>NDP!DueDuringElectionPeriod</vt:lpstr>
      <vt:lpstr>PANB!DueDuringElectionPeriod</vt:lpstr>
      <vt:lpstr>PC!DueDuringElectionPeriod</vt:lpstr>
      <vt:lpstr>PVNBGP!DueDuringElectionPeriod</vt:lpstr>
      <vt:lpstr>'Third Parties'!DueDuringElectionPeriod</vt:lpstr>
      <vt:lpstr>DueDuringElectionPeriod</vt:lpstr>
      <vt:lpstr>ElectionDay</vt:lpstr>
      <vt:lpstr>IND!PreliminaryDueDate</vt:lpstr>
      <vt:lpstr>KISS!PreliminaryDueDate</vt:lpstr>
      <vt:lpstr>NDP!PreliminaryDueDate</vt:lpstr>
      <vt:lpstr>PANB!PreliminaryDueDate</vt:lpstr>
      <vt:lpstr>PC!PreliminaryDueDate</vt:lpstr>
      <vt:lpstr>PVNBGP!PreliminaryDueDate</vt:lpstr>
      <vt:lpstr>'Third Parties'!PreliminaryDueDate</vt:lpstr>
      <vt:lpstr>PreliminaryDueDate</vt:lpstr>
      <vt:lpstr>IND!Print_Area</vt:lpstr>
      <vt:lpstr>KISS!Print_Area</vt:lpstr>
      <vt:lpstr>LIB!Print_Area</vt:lpstr>
      <vt:lpstr>NDP!Print_Area</vt:lpstr>
      <vt:lpstr>PANB!Print_Area</vt:lpstr>
      <vt:lpstr>PC!Print_Area</vt:lpstr>
      <vt:lpstr>PVNBGP!Print_Area</vt:lpstr>
      <vt:lpstr>'Summary-Sommaire'!Print_Area</vt:lpstr>
      <vt:lpstr>'Third Parties'!Print_Area</vt:lpstr>
      <vt:lpstr>IND!Print_Titles</vt:lpstr>
      <vt:lpstr>KISS!Print_Titles</vt:lpstr>
      <vt:lpstr>LIB!Print_Titles</vt:lpstr>
      <vt:lpstr>NDP!Print_Titles</vt:lpstr>
      <vt:lpstr>PANB!Print_Titles</vt:lpstr>
      <vt:lpstr>PC!Print_Titles</vt:lpstr>
      <vt:lpstr>PVNBGP!Print_Titles</vt:lpstr>
      <vt:lpstr>'Summary-Sommaire'!Print_Titles</vt:lpstr>
      <vt:lpstr>'Third Parties'!Print_Titles</vt:lpstr>
      <vt:lpstr>ReturnWritDay</vt:lpstr>
      <vt:lpstr>IND!Status</vt:lpstr>
      <vt:lpstr>KISS!Status</vt:lpstr>
      <vt:lpstr>NDP!Status</vt:lpstr>
      <vt:lpstr>PANB!Status</vt:lpstr>
      <vt:lpstr>PC!Status</vt:lpstr>
      <vt:lpstr>PVNBGP!Status</vt:lpstr>
      <vt:lpstr>'Third Parties'!Status</vt:lpstr>
      <vt:lpstr>Status</vt:lpstr>
      <vt:lpstr>WritDay</vt:lpstr>
    </vt:vector>
  </TitlesOfParts>
  <Company>OSPF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Phillips, Nathan (ENB)</cp:lastModifiedBy>
  <cp:lastPrinted>2020-05-26T20:29:16Z</cp:lastPrinted>
  <dcterms:created xsi:type="dcterms:W3CDTF">2005-07-06T12:44:23Z</dcterms:created>
  <dcterms:modified xsi:type="dcterms:W3CDTF">2020-08-14T18:29:43Z</dcterms:modified>
</cp:coreProperties>
</file>